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bookViews>
    <workbookView xWindow="0" yWindow="0" windowWidth="23040" windowHeight="9192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30" i="2" l="1"/>
  <c r="M922" i="2"/>
  <c r="M923" i="2"/>
  <c r="M924" i="2"/>
  <c r="M925" i="2"/>
  <c r="M926" i="2"/>
  <c r="M927" i="2"/>
  <c r="M160" i="2"/>
  <c r="M159" i="2" s="1"/>
  <c r="L1130" i="2"/>
  <c r="K1130" i="2"/>
  <c r="K1128" i="2" s="1"/>
  <c r="L927" i="2"/>
  <c r="K927" i="2"/>
  <c r="L926" i="2"/>
  <c r="K926" i="2"/>
  <c r="L925" i="2"/>
  <c r="K925" i="2"/>
  <c r="L924" i="2"/>
  <c r="K924" i="2"/>
  <c r="L923" i="2"/>
  <c r="K923" i="2"/>
  <c r="L922" i="2"/>
  <c r="K922" i="2"/>
  <c r="K915" i="2" s="1"/>
  <c r="L159" i="2"/>
  <c r="K159" i="2"/>
  <c r="L834" i="2" l="1"/>
  <c r="K834" i="2"/>
  <c r="L579" i="2"/>
  <c r="K579" i="2"/>
  <c r="E274" i="1"/>
  <c r="E266" i="1"/>
  <c r="D447" i="1"/>
  <c r="C447" i="1"/>
  <c r="K1280" i="2"/>
  <c r="L1280" i="2"/>
  <c r="L1251" i="2"/>
  <c r="K1251" i="2"/>
  <c r="M1259" i="2"/>
  <c r="M1258" i="2" s="1"/>
  <c r="D1259" i="2"/>
  <c r="C1259" i="2"/>
  <c r="B1259" i="2"/>
  <c r="A1259" i="2"/>
  <c r="L1258" i="2"/>
  <c r="K1258" i="2"/>
  <c r="D1258" i="2"/>
  <c r="C1258" i="2"/>
  <c r="B1258" i="2"/>
  <c r="A1258" i="2"/>
  <c r="M1257" i="2"/>
  <c r="M1256" i="2" s="1"/>
  <c r="D1257" i="2"/>
  <c r="C1257" i="2"/>
  <c r="B1257" i="2"/>
  <c r="A1257" i="2"/>
  <c r="L1256" i="2"/>
  <c r="K1256" i="2"/>
  <c r="D1256" i="2"/>
  <c r="C1256" i="2"/>
  <c r="B1256" i="2"/>
  <c r="A1256" i="2"/>
  <c r="M1255" i="2"/>
  <c r="M1254" i="2" s="1"/>
  <c r="D1255" i="2"/>
  <c r="C1255" i="2"/>
  <c r="B1255" i="2"/>
  <c r="A1255" i="2"/>
  <c r="L1254" i="2"/>
  <c r="K1254" i="2"/>
  <c r="D1254" i="2"/>
  <c r="C1254" i="2"/>
  <c r="B1254" i="2"/>
  <c r="A1254" i="2"/>
  <c r="B1253" i="2"/>
  <c r="D1252" i="2"/>
  <c r="C1252" i="2"/>
  <c r="B1252" i="2"/>
  <c r="A1252" i="2"/>
  <c r="D1251" i="2"/>
  <c r="C1251" i="2"/>
  <c r="B1251" i="2"/>
  <c r="A1251" i="2"/>
  <c r="D1250" i="2"/>
  <c r="C1250" i="2"/>
  <c r="B1250" i="2"/>
  <c r="A1250" i="2"/>
  <c r="K172" i="2"/>
  <c r="K177" i="2"/>
  <c r="M180" i="2"/>
  <c r="D180" i="2"/>
  <c r="C180" i="2"/>
  <c r="B180" i="2"/>
  <c r="A180" i="2"/>
  <c r="L172" i="2"/>
  <c r="D172" i="2"/>
  <c r="C172" i="2"/>
  <c r="B172" i="2"/>
  <c r="A172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K8" i="2"/>
  <c r="L8" i="2"/>
  <c r="B8" i="2"/>
  <c r="E424" i="1"/>
  <c r="K206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97" i="2" l="1"/>
  <c r="D463" i="1"/>
  <c r="C463" i="1"/>
  <c r="L1297" i="2"/>
  <c r="K1253" i="2"/>
  <c r="K1252" i="2" s="1"/>
  <c r="K1250" i="2" s="1"/>
  <c r="M122" i="2"/>
  <c r="M121" i="2" s="1"/>
  <c r="M120" i="2" s="1"/>
  <c r="M118" i="2" s="1"/>
  <c r="L1253" i="2"/>
  <c r="L1252" i="2" s="1"/>
  <c r="L1250" i="2" s="1"/>
  <c r="M1253" i="2"/>
  <c r="M1251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61" i="2"/>
  <c r="K158" i="2" s="1"/>
  <c r="L161" i="2"/>
  <c r="L158" i="2" s="1"/>
  <c r="M162" i="2"/>
  <c r="M163" i="2"/>
  <c r="M164" i="2"/>
  <c r="M165" i="2"/>
  <c r="K167" i="2"/>
  <c r="K166" i="2" s="1"/>
  <c r="L167" i="2"/>
  <c r="L166" i="2" s="1"/>
  <c r="M168" i="2"/>
  <c r="M167" i="2" s="1"/>
  <c r="M166" i="2" s="1"/>
  <c r="K171" i="2"/>
  <c r="L171" i="2"/>
  <c r="K175" i="2"/>
  <c r="L175" i="2"/>
  <c r="M176" i="2"/>
  <c r="L177" i="2"/>
  <c r="M178" i="2"/>
  <c r="M179" i="2"/>
  <c r="M181" i="2"/>
  <c r="M172" i="2" s="1"/>
  <c r="K182" i="2"/>
  <c r="L182" i="2"/>
  <c r="M183" i="2"/>
  <c r="M184" i="2"/>
  <c r="M185" i="2"/>
  <c r="M186" i="2"/>
  <c r="M187" i="2"/>
  <c r="K188" i="2"/>
  <c r="L188" i="2"/>
  <c r="M189" i="2"/>
  <c r="M188" i="2" s="1"/>
  <c r="K192" i="2"/>
  <c r="L192" i="2"/>
  <c r="K195" i="2"/>
  <c r="L195" i="2"/>
  <c r="M196" i="2"/>
  <c r="M197" i="2"/>
  <c r="M198" i="2"/>
  <c r="M199" i="2"/>
  <c r="K200" i="2"/>
  <c r="L200" i="2"/>
  <c r="M201" i="2"/>
  <c r="M202" i="2"/>
  <c r="L206" i="2"/>
  <c r="K207" i="2"/>
  <c r="L207" i="2"/>
  <c r="K208" i="2"/>
  <c r="L208" i="2"/>
  <c r="K209" i="2"/>
  <c r="L209" i="2"/>
  <c r="K210" i="2"/>
  <c r="L210" i="2"/>
  <c r="K211" i="2"/>
  <c r="L211" i="2"/>
  <c r="K214" i="2"/>
  <c r="L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K233" i="2"/>
  <c r="L233" i="2"/>
  <c r="M234" i="2"/>
  <c r="M235" i="2"/>
  <c r="M236" i="2"/>
  <c r="M237" i="2"/>
  <c r="M238" i="2"/>
  <c r="M239" i="2"/>
  <c r="K240" i="2"/>
  <c r="L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K254" i="2"/>
  <c r="L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K279" i="2"/>
  <c r="L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K316" i="2"/>
  <c r="L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K371" i="2"/>
  <c r="L371" i="2"/>
  <c r="M372" i="2"/>
  <c r="M373" i="2"/>
  <c r="M374" i="2"/>
  <c r="M375" i="2"/>
  <c r="M376" i="2"/>
  <c r="M377" i="2"/>
  <c r="K378" i="2"/>
  <c r="L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K422" i="2"/>
  <c r="K421" i="2" s="1"/>
  <c r="L422" i="2"/>
  <c r="L421" i="2" s="1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K448" i="2"/>
  <c r="L448" i="2"/>
  <c r="M449" i="2"/>
  <c r="M450" i="2"/>
  <c r="M451" i="2"/>
  <c r="M452" i="2"/>
  <c r="M453" i="2"/>
  <c r="M454" i="2"/>
  <c r="K455" i="2"/>
  <c r="L455" i="2"/>
  <c r="M456" i="2"/>
  <c r="M457" i="2"/>
  <c r="M458" i="2"/>
  <c r="M459" i="2"/>
  <c r="M460" i="2"/>
  <c r="M461" i="2"/>
  <c r="K463" i="2"/>
  <c r="K462" i="2" s="1"/>
  <c r="L463" i="2"/>
  <c r="L462" i="2" s="1"/>
  <c r="M464" i="2"/>
  <c r="M465" i="2"/>
  <c r="M466" i="2"/>
  <c r="M467" i="2"/>
  <c r="M468" i="2"/>
  <c r="M469" i="2"/>
  <c r="M470" i="2"/>
  <c r="M471" i="2"/>
  <c r="M472" i="2"/>
  <c r="M473" i="2"/>
  <c r="M474" i="2"/>
  <c r="M475" i="2"/>
  <c r="K477" i="2"/>
  <c r="K476" i="2" s="1"/>
  <c r="L477" i="2"/>
  <c r="L476" i="2" s="1"/>
  <c r="M478" i="2"/>
  <c r="M479" i="2"/>
  <c r="M480" i="2"/>
  <c r="M481" i="2"/>
  <c r="M482" i="2"/>
  <c r="M483" i="2"/>
  <c r="K486" i="2"/>
  <c r="K485" i="2" s="1"/>
  <c r="L486" i="2"/>
  <c r="L485" i="2" s="1"/>
  <c r="M487" i="2"/>
  <c r="M488" i="2"/>
  <c r="M489" i="2"/>
  <c r="M490" i="2"/>
  <c r="M491" i="2"/>
  <c r="M492" i="2"/>
  <c r="K494" i="2"/>
  <c r="L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K507" i="2"/>
  <c r="L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K550" i="2"/>
  <c r="L550" i="2"/>
  <c r="M551" i="2"/>
  <c r="M552" i="2"/>
  <c r="M553" i="2"/>
  <c r="M554" i="2"/>
  <c r="M555" i="2"/>
  <c r="M556" i="2"/>
  <c r="K557" i="2"/>
  <c r="L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K570" i="2"/>
  <c r="L570" i="2"/>
  <c r="M571" i="2"/>
  <c r="M572" i="2"/>
  <c r="M573" i="2"/>
  <c r="M574" i="2"/>
  <c r="M575" i="2"/>
  <c r="M576" i="2"/>
  <c r="K580" i="2"/>
  <c r="L580" i="2"/>
  <c r="K581" i="2"/>
  <c r="L581" i="2"/>
  <c r="K582" i="2"/>
  <c r="L582" i="2"/>
  <c r="K583" i="2"/>
  <c r="L583" i="2"/>
  <c r="K584" i="2"/>
  <c r="L584" i="2"/>
  <c r="K587" i="2"/>
  <c r="L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K612" i="2"/>
  <c r="L612" i="2"/>
  <c r="M613" i="2"/>
  <c r="M614" i="2"/>
  <c r="M615" i="2"/>
  <c r="M616" i="2"/>
  <c r="M617" i="2"/>
  <c r="M618" i="2"/>
  <c r="K619" i="2"/>
  <c r="L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K633" i="2"/>
  <c r="L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K658" i="2"/>
  <c r="L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K695" i="2"/>
  <c r="L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K750" i="2"/>
  <c r="L750" i="2"/>
  <c r="M751" i="2"/>
  <c r="M752" i="2"/>
  <c r="M753" i="2"/>
  <c r="M754" i="2"/>
  <c r="M755" i="2"/>
  <c r="M756" i="2"/>
  <c r="K757" i="2"/>
  <c r="L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K801" i="2"/>
  <c r="L801" i="2"/>
  <c r="M802" i="2"/>
  <c r="M803" i="2"/>
  <c r="M804" i="2"/>
  <c r="M805" i="2"/>
  <c r="M806" i="2"/>
  <c r="M807" i="2"/>
  <c r="K808" i="2"/>
  <c r="L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K833" i="2"/>
  <c r="L833" i="2"/>
  <c r="M835" i="2"/>
  <c r="M836" i="2"/>
  <c r="M837" i="2"/>
  <c r="M838" i="2"/>
  <c r="M839" i="2"/>
  <c r="M840" i="2"/>
  <c r="K842" i="2"/>
  <c r="L842" i="2"/>
  <c r="M843" i="2"/>
  <c r="M844" i="2"/>
  <c r="M845" i="2"/>
  <c r="M846" i="2"/>
  <c r="M847" i="2"/>
  <c r="M848" i="2"/>
  <c r="K849" i="2"/>
  <c r="L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K862" i="2"/>
  <c r="L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K875" i="2"/>
  <c r="L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K895" i="2"/>
  <c r="K894" i="2" s="1"/>
  <c r="L895" i="2"/>
  <c r="L894" i="2" s="1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K914" i="2"/>
  <c r="L915" i="2"/>
  <c r="L914" i="2" s="1"/>
  <c r="M916" i="2"/>
  <c r="M917" i="2"/>
  <c r="M918" i="2"/>
  <c r="M919" i="2"/>
  <c r="M920" i="2"/>
  <c r="M921" i="2"/>
  <c r="M928" i="2"/>
  <c r="M929" i="2"/>
  <c r="M930" i="2"/>
  <c r="M931" i="2"/>
  <c r="M932" i="2"/>
  <c r="M933" i="2"/>
  <c r="K936" i="2"/>
  <c r="K935" i="2" s="1"/>
  <c r="L936" i="2"/>
  <c r="L935" i="2" s="1"/>
  <c r="M937" i="2"/>
  <c r="M938" i="2"/>
  <c r="M939" i="2"/>
  <c r="M940" i="2"/>
  <c r="M941" i="2"/>
  <c r="M942" i="2"/>
  <c r="K944" i="2"/>
  <c r="L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K957" i="2"/>
  <c r="L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K1000" i="2"/>
  <c r="L1000" i="2"/>
  <c r="M1001" i="2"/>
  <c r="M1002" i="2"/>
  <c r="M1003" i="2"/>
  <c r="M1004" i="2"/>
  <c r="M1005" i="2"/>
  <c r="M1006" i="2"/>
  <c r="K1007" i="2"/>
  <c r="L1007" i="2"/>
  <c r="M1008" i="2"/>
  <c r="M1009" i="2"/>
  <c r="M1010" i="2"/>
  <c r="M1011" i="2"/>
  <c r="M1012" i="2"/>
  <c r="M1013" i="2"/>
  <c r="K1014" i="2"/>
  <c r="L1014" i="2"/>
  <c r="M1015" i="2"/>
  <c r="M1016" i="2"/>
  <c r="M1017" i="2"/>
  <c r="M1018" i="2"/>
  <c r="M1019" i="2"/>
  <c r="M1020" i="2"/>
  <c r="K1021" i="2"/>
  <c r="L1021" i="2"/>
  <c r="M1022" i="2"/>
  <c r="M1023" i="2"/>
  <c r="M1024" i="2"/>
  <c r="M1025" i="2"/>
  <c r="M1026" i="2"/>
  <c r="M1027" i="2"/>
  <c r="K1029" i="2"/>
  <c r="L1029" i="2"/>
  <c r="M1030" i="2"/>
  <c r="M1031" i="2"/>
  <c r="M1032" i="2"/>
  <c r="M1033" i="2"/>
  <c r="M1034" i="2"/>
  <c r="M1035" i="2"/>
  <c r="K1036" i="2"/>
  <c r="K1028" i="2" s="1"/>
  <c r="L1036" i="2"/>
  <c r="M1037" i="2"/>
  <c r="M1038" i="2"/>
  <c r="M1039" i="2"/>
  <c r="M1040" i="2"/>
  <c r="M1041" i="2"/>
  <c r="M1042" i="2"/>
  <c r="K1045" i="2"/>
  <c r="L1045" i="2"/>
  <c r="M1046" i="2"/>
  <c r="M1047" i="2"/>
  <c r="M1048" i="2"/>
  <c r="M1049" i="2"/>
  <c r="M1050" i="2"/>
  <c r="M1051" i="2"/>
  <c r="K1052" i="2"/>
  <c r="K1044" i="2" s="1"/>
  <c r="K1043" i="2" s="1"/>
  <c r="L1052" i="2"/>
  <c r="L1044" i="2" s="1"/>
  <c r="L1043" i="2" s="1"/>
  <c r="M1053" i="2"/>
  <c r="M1054" i="2"/>
  <c r="M1055" i="2"/>
  <c r="M1056" i="2"/>
  <c r="M1057" i="2"/>
  <c r="M1058" i="2"/>
  <c r="K1062" i="2"/>
  <c r="L1062" i="2"/>
  <c r="K1065" i="2"/>
  <c r="L1065" i="2"/>
  <c r="M1066" i="2"/>
  <c r="K1067" i="2"/>
  <c r="L1067" i="2"/>
  <c r="M1068" i="2"/>
  <c r="M1067" i="2" s="1"/>
  <c r="K1070" i="2"/>
  <c r="L1070" i="2"/>
  <c r="M1071" i="2"/>
  <c r="M1072" i="2"/>
  <c r="K1073" i="2"/>
  <c r="L1073" i="2"/>
  <c r="M1074" i="2"/>
  <c r="M1073" i="2" s="1"/>
  <c r="K1075" i="2"/>
  <c r="L1075" i="2"/>
  <c r="M1076" i="2"/>
  <c r="M1075" i="2" s="1"/>
  <c r="K1077" i="2"/>
  <c r="L1077" i="2"/>
  <c r="M1078" i="2"/>
  <c r="M1079" i="2"/>
  <c r="K1082" i="2"/>
  <c r="L1082" i="2"/>
  <c r="K1085" i="2"/>
  <c r="L1085" i="2"/>
  <c r="M1086" i="2"/>
  <c r="M1085" i="2" s="1"/>
  <c r="K1087" i="2"/>
  <c r="L1087" i="2"/>
  <c r="M1088" i="2"/>
  <c r="M1089" i="2"/>
  <c r="K1090" i="2"/>
  <c r="L1090" i="2"/>
  <c r="M1091" i="2"/>
  <c r="M1092" i="2"/>
  <c r="M1093" i="2"/>
  <c r="M1094" i="2"/>
  <c r="K1095" i="2"/>
  <c r="L1095" i="2"/>
  <c r="M1096" i="2"/>
  <c r="M1097" i="2"/>
  <c r="K1099" i="2"/>
  <c r="K1098" i="2" s="1"/>
  <c r="L1099" i="2"/>
  <c r="L1098" i="2" s="1"/>
  <c r="M1100" i="2"/>
  <c r="M1099" i="2" s="1"/>
  <c r="M1098" i="2" s="1"/>
  <c r="K1103" i="2"/>
  <c r="L1103" i="2"/>
  <c r="K1106" i="2"/>
  <c r="K1105" i="2" s="1"/>
  <c r="K1104" i="2" s="1"/>
  <c r="K1102" i="2" s="1"/>
  <c r="L1106" i="2"/>
  <c r="L1105" i="2" s="1"/>
  <c r="L1104" i="2" s="1"/>
  <c r="L1102" i="2" s="1"/>
  <c r="M1107" i="2"/>
  <c r="M1106" i="2" s="1"/>
  <c r="M1105" i="2" s="1"/>
  <c r="M1104" i="2" s="1"/>
  <c r="M1102" i="2" s="1"/>
  <c r="K1110" i="2"/>
  <c r="L1110" i="2"/>
  <c r="K1113" i="2"/>
  <c r="K1112" i="2" s="1"/>
  <c r="K1111" i="2" s="1"/>
  <c r="K1109" i="2" s="1"/>
  <c r="L1113" i="2"/>
  <c r="L1112" i="2" s="1"/>
  <c r="L1111" i="2" s="1"/>
  <c r="L1109" i="2" s="1"/>
  <c r="M1114" i="2"/>
  <c r="M1113" i="2" s="1"/>
  <c r="M1112" i="2" s="1"/>
  <c r="M1111" i="2" s="1"/>
  <c r="M1109" i="2" s="1"/>
  <c r="K1117" i="2"/>
  <c r="L1117" i="2"/>
  <c r="M1117" i="2"/>
  <c r="K1118" i="2"/>
  <c r="L1118" i="2"/>
  <c r="K1121" i="2"/>
  <c r="L1121" i="2"/>
  <c r="M1122" i="2"/>
  <c r="K1123" i="2"/>
  <c r="L1123" i="2"/>
  <c r="M1124" i="2"/>
  <c r="M1123" i="2" s="1"/>
  <c r="K1125" i="2"/>
  <c r="L1125" i="2"/>
  <c r="M1126" i="2"/>
  <c r="M1125" i="2" s="1"/>
  <c r="L1128" i="2"/>
  <c r="M1129" i="2"/>
  <c r="M1131" i="2"/>
  <c r="K1132" i="2"/>
  <c r="L1132" i="2"/>
  <c r="M1133" i="2"/>
  <c r="M1132" i="2" s="1"/>
  <c r="K1134" i="2"/>
  <c r="L1134" i="2"/>
  <c r="M1135" i="2"/>
  <c r="M1134" i="2" s="1"/>
  <c r="K1138" i="2"/>
  <c r="L1138" i="2"/>
  <c r="K1141" i="2"/>
  <c r="L1141" i="2"/>
  <c r="M1142" i="2"/>
  <c r="M1141" i="2" s="1"/>
  <c r="K1143" i="2"/>
  <c r="L1143" i="2"/>
  <c r="M1144" i="2"/>
  <c r="M1143" i="2" s="1"/>
  <c r="K1145" i="2"/>
  <c r="L1145" i="2"/>
  <c r="M1146" i="2"/>
  <c r="M1145" i="2" s="1"/>
  <c r="K1148" i="2"/>
  <c r="L1148" i="2"/>
  <c r="M1149" i="2"/>
  <c r="M1150" i="2"/>
  <c r="K1151" i="2"/>
  <c r="L1151" i="2"/>
  <c r="L1147" i="2" s="1"/>
  <c r="M1152" i="2"/>
  <c r="M1151" i="2" s="1"/>
  <c r="K1155" i="2"/>
  <c r="L1155" i="2"/>
  <c r="K1158" i="2"/>
  <c r="K1157" i="2" s="1"/>
  <c r="K1156" i="2" s="1"/>
  <c r="K1154" i="2" s="1"/>
  <c r="L1158" i="2"/>
  <c r="L1157" i="2" s="1"/>
  <c r="L1156" i="2" s="1"/>
  <c r="L1154" i="2" s="1"/>
  <c r="M1159" i="2"/>
  <c r="M1158" i="2" s="1"/>
  <c r="M1157" i="2" s="1"/>
  <c r="M1156" i="2" s="1"/>
  <c r="M1154" i="2" s="1"/>
  <c r="K1162" i="2"/>
  <c r="L1162" i="2"/>
  <c r="K1165" i="2"/>
  <c r="K1164" i="2" s="1"/>
  <c r="K1163" i="2" s="1"/>
  <c r="K1161" i="2" s="1"/>
  <c r="L1165" i="2"/>
  <c r="L1164" i="2" s="1"/>
  <c r="L1163" i="2" s="1"/>
  <c r="L1161" i="2" s="1"/>
  <c r="M1166" i="2"/>
  <c r="M1165" i="2" s="1"/>
  <c r="M1164" i="2" s="1"/>
  <c r="M1163" i="2" s="1"/>
  <c r="M1161" i="2" s="1"/>
  <c r="K1169" i="2"/>
  <c r="L1169" i="2"/>
  <c r="K1172" i="2"/>
  <c r="L1172" i="2"/>
  <c r="M1173" i="2"/>
  <c r="M1172" i="2" s="1"/>
  <c r="K1174" i="2"/>
  <c r="L1174" i="2"/>
  <c r="M1175" i="2"/>
  <c r="M1174" i="2" s="1"/>
  <c r="K1176" i="2"/>
  <c r="L1176" i="2"/>
  <c r="M1177" i="2"/>
  <c r="M1176" i="2" s="1"/>
  <c r="K1179" i="2"/>
  <c r="L1179" i="2"/>
  <c r="M1180" i="2"/>
  <c r="M1181" i="2"/>
  <c r="M1182" i="2"/>
  <c r="M1183" i="2"/>
  <c r="K1184" i="2"/>
  <c r="L1184" i="2"/>
  <c r="M1185" i="2"/>
  <c r="M1186" i="2"/>
  <c r="M1187" i="2"/>
  <c r="K1188" i="2"/>
  <c r="L1188" i="2"/>
  <c r="M1189" i="2"/>
  <c r="M1190" i="2"/>
  <c r="M1191" i="2"/>
  <c r="K1192" i="2"/>
  <c r="L1192" i="2"/>
  <c r="M1193" i="2"/>
  <c r="M1192" i="2" s="1"/>
  <c r="K1196" i="2"/>
  <c r="L1196" i="2"/>
  <c r="K1199" i="2"/>
  <c r="L1199" i="2"/>
  <c r="M1200" i="2"/>
  <c r="K1201" i="2"/>
  <c r="L1201" i="2"/>
  <c r="M1202" i="2"/>
  <c r="M1201" i="2" s="1"/>
  <c r="K1203" i="2"/>
  <c r="L1203" i="2"/>
  <c r="M1204" i="2"/>
  <c r="M1203" i="2" s="1"/>
  <c r="K1206" i="2"/>
  <c r="L1206" i="2"/>
  <c r="M1207" i="2"/>
  <c r="M1208" i="2"/>
  <c r="K1209" i="2"/>
  <c r="L1209" i="2"/>
  <c r="M1210" i="2"/>
  <c r="M1209" i="2" s="1"/>
  <c r="K1213" i="2"/>
  <c r="L1213" i="2"/>
  <c r="K1216" i="2"/>
  <c r="L1216" i="2"/>
  <c r="M1217" i="2"/>
  <c r="K1218" i="2"/>
  <c r="L1218" i="2"/>
  <c r="M1219" i="2"/>
  <c r="M1218" i="2" s="1"/>
  <c r="K1221" i="2"/>
  <c r="L1221" i="2"/>
  <c r="M1222" i="2"/>
  <c r="M1223" i="2"/>
  <c r="K1224" i="2"/>
  <c r="L1224" i="2"/>
  <c r="M1225" i="2"/>
  <c r="M1226" i="2"/>
  <c r="M1227" i="2"/>
  <c r="K1228" i="2"/>
  <c r="L1228" i="2"/>
  <c r="M1229" i="2"/>
  <c r="M1230" i="2"/>
  <c r="K1233" i="2"/>
  <c r="L1233" i="2"/>
  <c r="K1236" i="2"/>
  <c r="L1236" i="2"/>
  <c r="M1237" i="2"/>
  <c r="M1236" i="2" s="1"/>
  <c r="K1238" i="2"/>
  <c r="L1238" i="2"/>
  <c r="M1239" i="2"/>
  <c r="M1238" i="2" s="1"/>
  <c r="K1240" i="2"/>
  <c r="L1240" i="2"/>
  <c r="M1241" i="2"/>
  <c r="M1240" i="2" s="1"/>
  <c r="K1243" i="2"/>
  <c r="L1243" i="2"/>
  <c r="M1244" i="2"/>
  <c r="M1243" i="2" s="1"/>
  <c r="K1245" i="2"/>
  <c r="L1245" i="2"/>
  <c r="M1246" i="2"/>
  <c r="M1245" i="2" s="1"/>
  <c r="K1247" i="2"/>
  <c r="L1247" i="2"/>
  <c r="M1248" i="2"/>
  <c r="M1247" i="2" s="1"/>
  <c r="K1262" i="2"/>
  <c r="L1262" i="2"/>
  <c r="K1265" i="2"/>
  <c r="L1265" i="2"/>
  <c r="M1266" i="2"/>
  <c r="M1265" i="2" s="1"/>
  <c r="K1267" i="2"/>
  <c r="L1267" i="2"/>
  <c r="M1268" i="2"/>
  <c r="M1267" i="2" s="1"/>
  <c r="M834" i="2" l="1"/>
  <c r="M579" i="2"/>
  <c r="K33" i="2"/>
  <c r="M1280" i="2"/>
  <c r="M1252" i="2"/>
  <c r="M1250" i="2" s="1"/>
  <c r="L1205" i="2"/>
  <c r="M177" i="2"/>
  <c r="L1242" i="2"/>
  <c r="M8" i="2"/>
  <c r="K800" i="2"/>
  <c r="M206" i="2"/>
  <c r="K23" i="2"/>
  <c r="K22" i="2" s="1"/>
  <c r="K20" i="2" s="1"/>
  <c r="M200" i="2"/>
  <c r="M161" i="2"/>
  <c r="M158" i="2" s="1"/>
  <c r="M130" i="2"/>
  <c r="K108" i="2"/>
  <c r="K107" i="2" s="1"/>
  <c r="K105" i="2" s="1"/>
  <c r="M1128" i="2"/>
  <c r="M1127" i="2" s="1"/>
  <c r="K194" i="2"/>
  <c r="K193" i="2" s="1"/>
  <c r="K191" i="2" s="1"/>
  <c r="M1188" i="2"/>
  <c r="K1242" i="2"/>
  <c r="L1171" i="2"/>
  <c r="K1147" i="2"/>
  <c r="L1127" i="2"/>
  <c r="L943" i="2"/>
  <c r="M1014" i="2"/>
  <c r="K586" i="2"/>
  <c r="L194" i="2"/>
  <c r="L193" i="2" s="1"/>
  <c r="L191" i="2" s="1"/>
  <c r="L108" i="2"/>
  <c r="L107" i="2" s="1"/>
  <c r="L105" i="2" s="1"/>
  <c r="M37" i="2"/>
  <c r="M36" i="2" s="1"/>
  <c r="M35" i="2" s="1"/>
  <c r="M33" i="2" s="1"/>
  <c r="K174" i="2"/>
  <c r="K173" i="2" s="1"/>
  <c r="K170" i="2" s="1"/>
  <c r="K1264" i="2"/>
  <c r="K1263" i="2" s="1"/>
  <c r="K1261" i="2" s="1"/>
  <c r="L1235" i="2"/>
  <c r="L1234" i="2" s="1"/>
  <c r="L1232" i="2" s="1"/>
  <c r="K1198" i="2"/>
  <c r="M1224" i="2"/>
  <c r="K1215" i="2"/>
  <c r="M1281" i="2"/>
  <c r="K1171" i="2"/>
  <c r="M1171" i="2"/>
  <c r="K1140" i="2"/>
  <c r="M1148" i="2"/>
  <c r="M1147" i="2" s="1"/>
  <c r="M1118" i="2"/>
  <c r="K1120" i="2"/>
  <c r="M6" i="2"/>
  <c r="M1070" i="2"/>
  <c r="M1065" i="2"/>
  <c r="M1064" i="2" s="1"/>
  <c r="L1064" i="2"/>
  <c r="M1045" i="2"/>
  <c r="M842" i="2"/>
  <c r="L493" i="2"/>
  <c r="L484" i="2" s="1"/>
  <c r="K447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35" i="2"/>
  <c r="M1169" i="2"/>
  <c r="L1028" i="2"/>
  <c r="M957" i="2"/>
  <c r="M915" i="2"/>
  <c r="M914" i="2" s="1"/>
  <c r="K841" i="2"/>
  <c r="K632" i="2"/>
  <c r="M619" i="2"/>
  <c r="M557" i="2"/>
  <c r="L253" i="2"/>
  <c r="M254" i="2"/>
  <c r="M152" i="2"/>
  <c r="K44" i="2"/>
  <c r="K43" i="2" s="1"/>
  <c r="K41" i="2" s="1"/>
  <c r="L1220" i="2"/>
  <c r="M1196" i="2"/>
  <c r="L1178" i="2"/>
  <c r="M1184" i="2"/>
  <c r="K1178" i="2"/>
  <c r="M1155" i="2"/>
  <c r="L1069" i="2"/>
  <c r="K943" i="2"/>
  <c r="K934" i="2" s="1"/>
  <c r="M1000" i="2"/>
  <c r="M895" i="2"/>
  <c r="M894" i="2" s="1"/>
  <c r="M808" i="2"/>
  <c r="M658" i="2"/>
  <c r="M612" i="2"/>
  <c r="M570" i="2"/>
  <c r="K493" i="2"/>
  <c r="K484" i="2" s="1"/>
  <c r="M422" i="2"/>
  <c r="M421" i="2" s="1"/>
  <c r="M240" i="2"/>
  <c r="M13" i="2"/>
  <c r="M74" i="2"/>
  <c r="M73" i="2" s="1"/>
  <c r="M1262" i="2"/>
  <c r="K1235" i="2"/>
  <c r="K1234" i="2" s="1"/>
  <c r="K1232" i="2" s="1"/>
  <c r="K1220" i="2"/>
  <c r="M1213" i="2"/>
  <c r="K1205" i="2"/>
  <c r="L1198" i="2"/>
  <c r="M1162" i="2"/>
  <c r="M1138" i="2"/>
  <c r="K1069" i="2"/>
  <c r="K1064" i="2"/>
  <c r="M1052" i="2"/>
  <c r="M1036" i="2"/>
  <c r="M936" i="2"/>
  <c r="M935" i="2" s="1"/>
  <c r="M875" i="2"/>
  <c r="L800" i="2"/>
  <c r="M695" i="2"/>
  <c r="M583" i="2"/>
  <c r="M587" i="2"/>
  <c r="M494" i="2"/>
  <c r="M486" i="2"/>
  <c r="M485" i="2" s="1"/>
  <c r="L213" i="2"/>
  <c r="M192" i="2"/>
  <c r="M182" i="2"/>
  <c r="M140" i="2"/>
  <c r="M111" i="2"/>
  <c r="M108" i="2" s="1"/>
  <c r="M107" i="2" s="1"/>
  <c r="M105" i="2" s="1"/>
  <c r="M49" i="2"/>
  <c r="L44" i="2"/>
  <c r="L43" i="2" s="1"/>
  <c r="L41" i="2" s="1"/>
  <c r="L1264" i="2"/>
  <c r="L1263" i="2" s="1"/>
  <c r="L1261" i="2" s="1"/>
  <c r="M1233" i="2"/>
  <c r="M1228" i="2"/>
  <c r="M1221" i="2"/>
  <c r="L1215" i="2"/>
  <c r="M1206" i="2"/>
  <c r="M1205" i="2" s="1"/>
  <c r="L1140" i="2"/>
  <c r="L1139" i="2" s="1"/>
  <c r="L1137" i="2" s="1"/>
  <c r="K1127" i="2"/>
  <c r="L1120" i="2"/>
  <c r="K1084" i="2"/>
  <c r="K1083" i="2" s="1"/>
  <c r="K1081" i="2" s="1"/>
  <c r="M1090" i="2"/>
  <c r="L1084" i="2"/>
  <c r="L1083" i="2" s="1"/>
  <c r="L1081" i="2" s="1"/>
  <c r="M1077" i="2"/>
  <c r="M1029" i="2"/>
  <c r="M1021" i="2"/>
  <c r="M944" i="2"/>
  <c r="L841" i="2"/>
  <c r="M862" i="2"/>
  <c r="M833" i="2"/>
  <c r="M750" i="2"/>
  <c r="M584" i="2"/>
  <c r="M582" i="2"/>
  <c r="L586" i="2"/>
  <c r="M550" i="2"/>
  <c r="M477" i="2"/>
  <c r="M476" i="2" s="1"/>
  <c r="L447" i="2"/>
  <c r="M378" i="2"/>
  <c r="K253" i="2"/>
  <c r="M210" i="2"/>
  <c r="M233" i="2"/>
  <c r="M88" i="2"/>
  <c r="M55" i="2"/>
  <c r="M26" i="2"/>
  <c r="M1264" i="2"/>
  <c r="M1263" i="2" s="1"/>
  <c r="M1261" i="2" s="1"/>
  <c r="M1140" i="2"/>
  <c r="M1242" i="2"/>
  <c r="M1179" i="2"/>
  <c r="M1007" i="2"/>
  <c r="M849" i="2"/>
  <c r="M581" i="2"/>
  <c r="M10" i="2"/>
  <c r="M171" i="2"/>
  <c r="M175" i="2"/>
  <c r="M1216" i="2"/>
  <c r="M1215" i="2" s="1"/>
  <c r="M1199" i="2"/>
  <c r="M1198" i="2" s="1"/>
  <c r="M1087" i="2"/>
  <c r="M1062" i="2"/>
  <c r="M801" i="2"/>
  <c r="M580" i="2"/>
  <c r="M507" i="2"/>
  <c r="M463" i="2"/>
  <c r="M462" i="2" s="1"/>
  <c r="M279" i="2"/>
  <c r="M16" i="2"/>
  <c r="M195" i="2"/>
  <c r="L174" i="2"/>
  <c r="L173" i="2" s="1"/>
  <c r="L170" i="2" s="1"/>
  <c r="M134" i="2"/>
  <c r="M106" i="2"/>
  <c r="L87" i="2"/>
  <c r="L86" i="2" s="1"/>
  <c r="L83" i="2" s="1"/>
  <c r="M9" i="2"/>
  <c r="M12" i="2"/>
  <c r="M1095" i="2"/>
  <c r="M633" i="2"/>
  <c r="M211" i="2"/>
  <c r="M18" i="2"/>
  <c r="M207" i="2"/>
  <c r="M15" i="2"/>
  <c r="M214" i="2"/>
  <c r="M209" i="2"/>
  <c r="M7" i="2"/>
  <c r="M1121" i="2"/>
  <c r="M1120" i="2" s="1"/>
  <c r="M1110" i="2"/>
  <c r="M1103" i="2"/>
  <c r="M1082" i="2"/>
  <c r="M757" i="2"/>
  <c r="L632" i="2"/>
  <c r="M455" i="2"/>
  <c r="M448" i="2"/>
  <c r="M371" i="2"/>
  <c r="M316" i="2"/>
  <c r="K213" i="2"/>
  <c r="M208" i="2"/>
  <c r="K129" i="2"/>
  <c r="M93" i="2"/>
  <c r="L23" i="2"/>
  <c r="L22" i="2" s="1"/>
  <c r="L20" i="2" s="1"/>
  <c r="M45" i="2"/>
  <c r="M24" i="2"/>
  <c r="K128" i="2" l="1"/>
  <c r="K126" i="2" s="1"/>
  <c r="K104" i="2" s="1"/>
  <c r="M87" i="2"/>
  <c r="M86" i="2" s="1"/>
  <c r="M83" i="2" s="1"/>
  <c r="M1297" i="2"/>
  <c r="E463" i="1"/>
  <c r="K212" i="2"/>
  <c r="K205" i="2" s="1"/>
  <c r="L1197" i="2"/>
  <c r="L1195" i="2" s="1"/>
  <c r="M1119" i="2"/>
  <c r="M1116" i="2" s="1"/>
  <c r="M194" i="2"/>
  <c r="M193" i="2" s="1"/>
  <c r="M191" i="2" s="1"/>
  <c r="K1170" i="2"/>
  <c r="K1168" i="2" s="1"/>
  <c r="K1197" i="2"/>
  <c r="K1195" i="2" s="1"/>
  <c r="L1063" i="2"/>
  <c r="L1061" i="2" s="1"/>
  <c r="K1119" i="2"/>
  <c r="K1116" i="2" s="1"/>
  <c r="M800" i="2"/>
  <c r="K1139" i="2"/>
  <c r="K1137" i="2" s="1"/>
  <c r="L104" i="2"/>
  <c r="M213" i="2"/>
  <c r="M1178" i="2"/>
  <c r="M1170" i="2" s="1"/>
  <c r="M1168" i="2" s="1"/>
  <c r="K1214" i="2"/>
  <c r="K1212" i="2" s="1"/>
  <c r="M23" i="2"/>
  <c r="M22" i="2" s="1"/>
  <c r="M20" i="2" s="1"/>
  <c r="M1234" i="2"/>
  <c r="M1232" i="2" s="1"/>
  <c r="K1063" i="2"/>
  <c r="K1061" i="2" s="1"/>
  <c r="K19" i="2"/>
  <c r="M44" i="2"/>
  <c r="M43" i="2" s="1"/>
  <c r="M41" i="2" s="1"/>
  <c r="M841" i="2"/>
  <c r="L1119" i="2"/>
  <c r="L1116" i="2" s="1"/>
  <c r="L1170" i="2"/>
  <c r="L1168" i="2" s="1"/>
  <c r="M1220" i="2"/>
  <c r="M1214" i="2" s="1"/>
  <c r="M1212" i="2" s="1"/>
  <c r="L934" i="2"/>
  <c r="M1084" i="2"/>
  <c r="M1083" i="2" s="1"/>
  <c r="M1081" i="2" s="1"/>
  <c r="M1069" i="2"/>
  <c r="M1063" i="2" s="1"/>
  <c r="M1061" i="2" s="1"/>
  <c r="L1214" i="2"/>
  <c r="L1212" i="2" s="1"/>
  <c r="L585" i="2"/>
  <c r="M943" i="2"/>
  <c r="M586" i="2"/>
  <c r="M1044" i="2"/>
  <c r="M1043" i="2" s="1"/>
  <c r="M174" i="2"/>
  <c r="M173" i="2" s="1"/>
  <c r="M170" i="2" s="1"/>
  <c r="M1028" i="2"/>
  <c r="K585" i="2"/>
  <c r="K578" i="2" s="1"/>
  <c r="M493" i="2"/>
  <c r="M484" i="2" s="1"/>
  <c r="M447" i="2"/>
  <c r="L212" i="2"/>
  <c r="L205" i="2" s="1"/>
  <c r="M129" i="2"/>
  <c r="M128" i="2" s="1"/>
  <c r="M126" i="2" s="1"/>
  <c r="L19" i="2"/>
  <c r="M253" i="2"/>
  <c r="M1197" i="2"/>
  <c r="M1195" i="2" s="1"/>
  <c r="M1139" i="2"/>
  <c r="M1137" i="2" s="1"/>
  <c r="M632" i="2"/>
  <c r="M19" i="2" l="1"/>
  <c r="K1271" i="2"/>
  <c r="M1060" i="2"/>
  <c r="K1060" i="2"/>
  <c r="L1060" i="2"/>
  <c r="L578" i="2"/>
  <c r="L204" i="2" s="1"/>
  <c r="M104" i="2"/>
  <c r="M934" i="2"/>
  <c r="M212" i="2"/>
  <c r="M205" i="2" s="1"/>
  <c r="M585" i="2"/>
  <c r="M1271" i="2" s="1"/>
  <c r="K204" i="2"/>
  <c r="L5" i="2" l="1"/>
  <c r="K5" i="2"/>
  <c r="M578" i="2"/>
  <c r="M204" i="2" s="1"/>
  <c r="M5" i="2" s="1"/>
  <c r="D1151" i="2"/>
  <c r="C1151" i="2"/>
  <c r="B1151" i="2"/>
  <c r="A1151" i="2"/>
  <c r="D1155" i="2"/>
  <c r="C1155" i="2"/>
  <c r="B1155" i="2"/>
  <c r="A1155" i="2"/>
  <c r="D1153" i="2"/>
  <c r="C1153" i="2"/>
  <c r="B1153" i="2"/>
  <c r="A1153" i="2"/>
  <c r="D1146" i="2"/>
  <c r="C1146" i="2"/>
  <c r="B1146" i="2"/>
  <c r="A1146" i="2"/>
  <c r="D1159" i="2"/>
  <c r="C1159" i="2"/>
  <c r="B1159" i="2"/>
  <c r="A1159" i="2"/>
  <c r="D1169" i="2"/>
  <c r="C1169" i="2"/>
  <c r="B1169" i="2"/>
  <c r="A1169" i="2"/>
  <c r="D1165" i="2"/>
  <c r="C1165" i="2"/>
  <c r="B1165" i="2"/>
  <c r="A1165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l="1"/>
  <c r="E63" i="1"/>
  <c r="E93" i="1"/>
  <c r="E19" i="1"/>
  <c r="M1283" i="2"/>
  <c r="K1279" i="2"/>
  <c r="L1279" i="2"/>
  <c r="M1279" i="2"/>
  <c r="M1282" i="2"/>
  <c r="K1284" i="2"/>
  <c r="L1285" i="2"/>
  <c r="M1285" i="2"/>
  <c r="K1286" i="2"/>
  <c r="M1286" i="2"/>
  <c r="K1287" i="2"/>
  <c r="L1287" i="2"/>
  <c r="K1288" i="2"/>
  <c r="L1288" i="2"/>
  <c r="M1288" i="2"/>
  <c r="K1289" i="2"/>
  <c r="L1289" i="2"/>
  <c r="M1289" i="2"/>
  <c r="K1290" i="2"/>
  <c r="L1290" i="2"/>
  <c r="M1290" i="2"/>
  <c r="L1284" i="2" l="1"/>
  <c r="K1282" i="2"/>
  <c r="L1283" i="2"/>
  <c r="K1278" i="2"/>
  <c r="M1284" i="2"/>
  <c r="K1283" i="2"/>
  <c r="K1281" i="2"/>
  <c r="L1281" i="2"/>
  <c r="L1286" i="2"/>
  <c r="M1287" i="2"/>
  <c r="K1285" i="2"/>
  <c r="L1282" i="2"/>
  <c r="L1278" i="2"/>
  <c r="M1278" i="2"/>
  <c r="L1273" i="2" l="1"/>
  <c r="M1273" i="2"/>
  <c r="K1273" i="2"/>
  <c r="M1291" i="2"/>
  <c r="K1291" i="2"/>
  <c r="L1291" i="2"/>
  <c r="K1272" i="2"/>
  <c r="M1272" i="2" l="1"/>
  <c r="L1272" i="2"/>
  <c r="L1271" i="2"/>
  <c r="K1274" i="2" l="1"/>
  <c r="K1275" i="2" s="1"/>
  <c r="L1274" i="2"/>
  <c r="L1275" i="2" s="1"/>
  <c r="M1274" i="2"/>
  <c r="M1275" i="2" s="1"/>
  <c r="C445" i="1" l="1"/>
  <c r="K1295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8" i="2"/>
  <c r="A1057" i="2"/>
  <c r="A1056" i="2"/>
  <c r="A1053" i="2"/>
  <c r="D176" i="2" l="1"/>
  <c r="C176" i="2"/>
  <c r="B176" i="2"/>
  <c r="A176" i="2"/>
  <c r="D175" i="2"/>
  <c r="C175" i="2"/>
  <c r="B175" i="2"/>
  <c r="A175" i="2"/>
  <c r="D174" i="2"/>
  <c r="C174" i="2"/>
  <c r="B174" i="2"/>
  <c r="A174" i="2"/>
  <c r="D81" i="2"/>
  <c r="C81" i="2"/>
  <c r="B81" i="2"/>
  <c r="A81" i="2"/>
  <c r="D80" i="2"/>
  <c r="C80" i="2"/>
  <c r="B80" i="2"/>
  <c r="A80" i="2"/>
  <c r="D79" i="2"/>
  <c r="C79" i="2"/>
  <c r="B79" i="2"/>
  <c r="A79" i="2"/>
  <c r="D1246" i="2" l="1"/>
  <c r="C1246" i="2"/>
  <c r="B1246" i="2"/>
  <c r="A1246" i="2"/>
  <c r="D1245" i="2"/>
  <c r="C1245" i="2"/>
  <c r="B1245" i="2"/>
  <c r="A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D1240" i="2"/>
  <c r="C1240" i="2"/>
  <c r="B1240" i="2"/>
  <c r="A1240" i="2"/>
  <c r="D1239" i="2"/>
  <c r="C1239" i="2"/>
  <c r="B1239" i="2"/>
  <c r="A1239" i="2"/>
  <c r="D1238" i="2"/>
  <c r="C1238" i="2"/>
  <c r="B1238" i="2"/>
  <c r="A1238" i="2"/>
  <c r="D1237" i="2"/>
  <c r="C1237" i="2"/>
  <c r="B1237" i="2"/>
  <c r="A1237" i="2"/>
  <c r="D1236" i="2"/>
  <c r="C1236" i="2"/>
  <c r="B1236" i="2"/>
  <c r="A1236" i="2"/>
  <c r="B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B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B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B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B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45" i="2"/>
  <c r="C1145" i="2"/>
  <c r="B1145" i="2"/>
  <c r="A1145" i="2"/>
  <c r="D1144" i="2"/>
  <c r="C1144" i="2"/>
  <c r="B1144" i="2"/>
  <c r="A1144" i="2"/>
  <c r="D1143" i="2"/>
  <c r="C1143" i="2"/>
  <c r="B1143" i="2"/>
  <c r="A1143" i="2"/>
  <c r="B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B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B1097" i="2"/>
  <c r="B1096" i="2"/>
  <c r="B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B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B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B1061" i="2"/>
  <c r="D1060" i="2"/>
  <c r="C1060" i="2"/>
  <c r="B1060" i="2"/>
  <c r="A1060" i="2"/>
  <c r="D1059" i="2"/>
  <c r="C1059" i="2"/>
  <c r="B1059" i="2"/>
  <c r="A1059" i="2"/>
  <c r="D1055" i="2"/>
  <c r="C1055" i="2"/>
  <c r="B1055" i="2"/>
  <c r="A1055" i="2"/>
  <c r="D1054" i="2"/>
  <c r="C1054" i="2"/>
  <c r="B1054" i="2"/>
  <c r="A1054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B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B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B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B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B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B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B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B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B634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B559" i="2"/>
  <c r="B558" i="2"/>
  <c r="B557" i="2"/>
  <c r="B556" i="2"/>
  <c r="B555" i="2"/>
  <c r="B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B220" i="2"/>
  <c r="B219" i="2"/>
  <c r="B218" i="2"/>
  <c r="B217" i="2"/>
  <c r="B216" i="2"/>
  <c r="B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B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B179" i="2"/>
  <c r="D178" i="2"/>
  <c r="C178" i="2"/>
  <c r="B178" i="2"/>
  <c r="A178" i="2"/>
  <c r="D177" i="2"/>
  <c r="C177" i="2"/>
  <c r="B177" i="2"/>
  <c r="A177" i="2"/>
  <c r="D173" i="2"/>
  <c r="C173" i="2"/>
  <c r="B173" i="2"/>
  <c r="A173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307" i="2" s="1"/>
  <c r="D457" i="1"/>
  <c r="C457" i="1"/>
  <c r="E456" i="1"/>
  <c r="M1306" i="2" s="1"/>
  <c r="D456" i="1"/>
  <c r="C456" i="1"/>
  <c r="E455" i="1"/>
  <c r="M1305" i="2" s="1"/>
  <c r="D455" i="1"/>
  <c r="C455" i="1"/>
  <c r="E454" i="1"/>
  <c r="M1304" i="2" s="1"/>
  <c r="D454" i="1"/>
  <c r="C454" i="1"/>
  <c r="E453" i="1"/>
  <c r="M1303" i="2" s="1"/>
  <c r="D453" i="1"/>
  <c r="C453" i="1"/>
  <c r="E452" i="1"/>
  <c r="M1302" i="2" s="1"/>
  <c r="D452" i="1"/>
  <c r="C452" i="1"/>
  <c r="E451" i="1"/>
  <c r="M1301" i="2" s="1"/>
  <c r="D451" i="1"/>
  <c r="C451" i="1"/>
  <c r="E450" i="1"/>
  <c r="M1300" i="2" s="1"/>
  <c r="D450" i="1"/>
  <c r="C450" i="1"/>
  <c r="E449" i="1"/>
  <c r="M1299" i="2" s="1"/>
  <c r="D449" i="1"/>
  <c r="C449" i="1"/>
  <c r="E448" i="1"/>
  <c r="M1298" i="2" s="1"/>
  <c r="D448" i="1"/>
  <c r="C448" i="1"/>
  <c r="K1298" i="2" s="1"/>
  <c r="M1296" i="2"/>
  <c r="D446" i="1"/>
  <c r="C446" i="1"/>
  <c r="E445" i="1"/>
  <c r="M1295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E435" i="1" s="1"/>
  <c r="C434" i="1"/>
  <c r="C435" i="1" s="1"/>
  <c r="E122" i="1"/>
  <c r="E172" i="1"/>
  <c r="E377" i="1"/>
  <c r="E439" i="1" s="1"/>
  <c r="E11" i="4" s="1"/>
  <c r="E13" i="4" s="1"/>
  <c r="E419" i="1"/>
  <c r="E418" i="1" s="1"/>
  <c r="E440" i="1" s="1"/>
  <c r="E16" i="4" s="1"/>
  <c r="E333" i="1"/>
  <c r="E311" i="1"/>
  <c r="E279" i="1"/>
  <c r="E262" i="1"/>
  <c r="E247" i="1"/>
  <c r="E232" i="1"/>
  <c r="L1301" i="2"/>
  <c r="D467" i="1"/>
  <c r="L1305" i="2"/>
  <c r="D471" i="1"/>
  <c r="L1295" i="2"/>
  <c r="D461" i="1"/>
  <c r="K1299" i="2"/>
  <c r="C465" i="1"/>
  <c r="L1300" i="2"/>
  <c r="D466" i="1"/>
  <c r="K1303" i="2"/>
  <c r="C469" i="1"/>
  <c r="L1304" i="2"/>
  <c r="D470" i="1"/>
  <c r="K1307" i="2"/>
  <c r="C473" i="1"/>
  <c r="K1300" i="2"/>
  <c r="C466" i="1"/>
  <c r="M1308" i="2"/>
  <c r="C464" i="1"/>
  <c r="L1299" i="2"/>
  <c r="D465" i="1"/>
  <c r="K1302" i="2"/>
  <c r="C468" i="1"/>
  <c r="L1303" i="2"/>
  <c r="D469" i="1"/>
  <c r="K1306" i="2"/>
  <c r="C472" i="1"/>
  <c r="L1307" i="2"/>
  <c r="D473" i="1"/>
  <c r="L1296" i="2"/>
  <c r="D462" i="1"/>
  <c r="K1304" i="2"/>
  <c r="C470" i="1"/>
  <c r="K1296" i="2"/>
  <c r="C462" i="1"/>
  <c r="L1298" i="2"/>
  <c r="D464" i="1"/>
  <c r="K1301" i="2"/>
  <c r="C467" i="1"/>
  <c r="L1302" i="2"/>
  <c r="D468" i="1"/>
  <c r="K1305" i="2"/>
  <c r="C471" i="1"/>
  <c r="L1306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58" i="1"/>
  <c r="D48" i="1"/>
  <c r="D458" i="1"/>
  <c r="C19" i="1"/>
  <c r="E302" i="1" l="1"/>
  <c r="C3" i="1"/>
  <c r="C437" i="1" s="1"/>
  <c r="E3" i="1"/>
  <c r="C302" i="1"/>
  <c r="C438" i="1" s="1"/>
  <c r="C4" i="4" s="1"/>
  <c r="K1308" i="2"/>
  <c r="L1308" i="2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7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1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8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8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8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<sst xmlns="http://schemas.openxmlformats.org/spreadsheetml/2006/main" count="1764" uniqueCount="316">
  <si>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</si>
  <si>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</si>
  <si>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</si>
  <si>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</si>
  <si>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</si>
  <si>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</si>
  <si>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</si>
  <si>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</si>
  <si>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</si>
  <si>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</si>
  <si>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</si>
  <si>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</si>
  <si>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</si>
  <si>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</si>
  <si>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</si>
  <si>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</si>
  <si>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</si>
  <si>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</si>
  <si>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</si>
  <si>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</si>
  <si>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</si>
  <si>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</si>
  <si>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</si>
  <si>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</si>
  <si>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</si>
  <si>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</si>
  <si>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</si>
  <si>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</si>
  <si>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</si>
  <si>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</si>
  <si>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</si>
  <si>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</si>
  <si>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</si>
  <si>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</si>
  <si>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</si>
  <si>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</si>
  <si>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</si>
  <si>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</si>
  <si>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</si>
  <si>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</si>
  <si>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</si>
  <si>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</si>
  <si>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</si>
  <si>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</si>
  <si>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</si>
  <si>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</si>
  <si>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</si>
  <si>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</si>
  <si>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</si>
  <si>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</si>
  <si>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</si>
  <si>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</si>
  <si>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</si>
  <si>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</si>
  <si>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</si>
  <si>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</si>
  <si>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</si>
  <si>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</si>
  <si>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</si>
  <si>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</si>
  <si>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</si>
  <si>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</si>
  <si>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</si>
  <si>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</si>
  <si>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</si>
  <si>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</si>
  <si>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</si>
  <si>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</si>
  <si>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</si>
  <si>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</si>
  <si>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</si>
  <si>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</si>
  <si>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</si>
  <si>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</si>
  <si>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</si>
  <si>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</si>
  <si>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</si>
  <si>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</si>
  <si>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</si>
  <si>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</si>
  <si>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</si>
  <si>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</si>
  <si>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</si>
  <si>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</si>
  <si>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</si>
  <si>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</si>
  <si>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</si>
  <si>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</si>
  <si>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</si>
  <si>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</si>
  <si>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</si>
  <si>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</si>
  <si>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</si>
  <si>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</si>
  <si>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</si>
  <si>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</si>
  <si>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</si>
  <si>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</si>
  <si>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</si>
  <si>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</si>
  <si>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</si>
  <si>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</si>
  <si>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</si>
  <si>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</si>
  <si>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</si>
  <si>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</si>
  <si>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</si>
  <si>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</si>
  <si>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</si>
  <si>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</si>
  <si>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</si>
  <si>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</si>
  <si>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</si>
  <si>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</si>
  <si>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</si>
  <si>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</si>
  <si>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</si>
  <si>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</si>
  <si>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</si>
  <si>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</si>
  <si>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</si>
  <si>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</si>
  <si>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</si>
  <si>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</si>
  <si>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</si>
  <si>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</si>
  <si>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</si>
  <si>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</si>
  <si>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</si>
  <si>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</si>
  <si>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</si>
  <si>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</si>
  <si>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</si>
  <si>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</si>
  <si>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</si>
  <si>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</si>
  <si>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</si>
  <si>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</si>
  <si>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</si>
  <si>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</si>
  <si>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</si>
  <si>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</si>
  <si>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</si>
  <si>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</si>
  <si>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</si>
  <si>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</si>
  <si>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</si>
  <si>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</si>
  <si>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</si>
  <si>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</si>
  <si>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</si>
  <si>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</si>
  <si>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</si>
  <si>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</si>
  <si>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</si>
  <si>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</si>
  <si>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</si>
  <si>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</si>
  <si>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</si>
  <si>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</si>
  <si>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</si>
  <si>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</si>
  <si>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</si>
  <si>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</si>
  <si>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</si>
  <si>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</si>
  <si>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</si>
  <si>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</si>
  <si>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</si>
  <si>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</si>
  <si>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</si>
  <si>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</si>
  <si>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</si>
  <si>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</si>
  <si>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</si>
  <si>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</si>
  <si>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</si>
  <si>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</si>
  <si>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</si>
  <si>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</si>
  <si>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</si>
  <si>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</si>
  <si>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</si>
  <si>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</si>
  <si>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</si>
  <si>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</si>
  <si>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</si>
  <si>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</si>
  <si>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</si>
  <si>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</si>
  <si>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</si>
  <si>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</si>
  <si>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</si>
  <si>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</si>
  <si>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</si>
  <si>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</si>
  <si>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</si>
  <si>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</si>
  <si>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</si>
  <si>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</si>
  <si>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</si>
  <si>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</si>
  <si>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</si>
  <si>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</si>
  <si>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</si>
  <si>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</si>
  <si>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</si>
  <si>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</si>
  <si>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</si>
  <si>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</si>
  <si>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</si>
  <si>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</si>
  <si>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</si>
  <si>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</si>
  <si>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</si>
  <si>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</si>
  <si>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</si>
  <si>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</si>
  <si>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</si>
  <si>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</si>
  <si>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</si>
  <si>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</si>
  <si>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</si>
  <si>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</si>
  <si>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</si>
  <si>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</si>
  <si>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</si>
  <si>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</si>
  <si>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</si>
  <si>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</si>
  <si>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</si>
  <si>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</si>
  <si>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</si>
  <si>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</si>
  <si>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</si>
  <si>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</si>
  <si>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</si>
  <si>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</si>
  <si>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</si>
  <si>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</si>
  <si>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</si>
  <si>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</si>
  <si>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</si>
  <si>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</si>
  <si>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</si>
  <si>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</si>
  <si>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</si>
  <si>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</si>
  <si>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</si>
  <si>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</si>
  <si>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</si>
  <si>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</si>
  <si>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</si>
  <si>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</si>
  <si>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</si>
  <si>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</si>
  <si>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</si>
  <si>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</si>
  <si>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</si>
  <si>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</si>
  <si>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</si>
  <si>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</si>
  <si>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</si>
  <si>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</si>
  <si>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</si>
  <si>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</si>
  <si>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</si>
  <si>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</si>
  <si>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</si>
  <si>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</si>
  <si>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</si>
  <si>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</si>
  <si>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</si>
  <si>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</si>
  <si>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</si>
  <si>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</si>
  <si>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</si>
  <si>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</si>
  <si>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</si>
  <si>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</si>
  <si>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</si>
  <si>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</si>
  <si>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</si>
  <si>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</si>
  <si>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</si>
  <si>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</si>
  <si>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</si>
  <si>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</si>
  <si>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</si>
  <si>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</si>
  <si>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</si>
  <si>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</si>
  <si>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</si>
  <si>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</si>
  <si>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</si>
  <si>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</si>
  <si>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</si>
  <si>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</si>
  <si>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</si>
  <si>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</si>
  <si>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</si>
  <si>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</si>
  <si>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</si>
  <si>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</si>
  <si>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</si>
  <si>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</si>
  <si>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</si>
  <si>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</si>
  <si>
    <t>Kamate za primljene kredite i zajmove</t>
  </si>
  <si>
    <t>0923</t>
  </si>
  <si>
    <t>Tekuće donacije u naravi</t>
  </si>
  <si>
    <t>0924</t>
  </si>
  <si>
    <t>0925</t>
  </si>
  <si>
    <t>0926</t>
  </si>
  <si>
    <t>0927</t>
  </si>
  <si>
    <t>0928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</si>
</sst>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65" sqref="D265"/>
    </sheetView>
  </sheetViews>
  <sheetFormatPr defaultRowHeight="14.4" x14ac:dyDescent="0.3"/>
  <cols>
    <col min="1" max="1" width="4.6640625" style="22" customWidth="1"/>
    <col min="2" max="2" width="64.5546875" style="26" customWidth="1"/>
    <col min="3" max="5" width="15.44140625" style="80" customWidth="1"/>
    <col min="6" max="6" width="1.44140625" style="147" customWidth="1"/>
  </cols>
  <sheetData>
    <row r="1" spans="1:6" ht="14.25" customHeight="1" x14ac:dyDescent="0.3">
      <c r="B1" s="44" t="s">
        <v>266</v>
      </c>
      <c r="C1" s="66"/>
      <c r="D1" s="66"/>
      <c r="E1" s="66"/>
      <c r="F1" s="143"/>
    </row>
    <row r="2" spans="1:6" s="3" customFormat="1" ht="34.5" customHeight="1" x14ac:dyDescent="0.3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3">
      <c r="A3" s="4">
        <v>6</v>
      </c>
      <c r="B3" s="5" t="s">
        <v>2</v>
      </c>
      <c r="C3" s="67">
        <f>SUM(C4,C19,C48,C63,C78,C93,C122,C172,C208,C216,C224,C232,C247,C262,C279,C294)</f>
        <v>19046730</v>
      </c>
      <c r="D3" s="67">
        <f>SUM(D4,D19,D48,D63,D78,D93,D122,D172,D208,D216,D224,D232,D247,D262,D279,D294)</f>
        <v>1160573</v>
      </c>
      <c r="E3" s="67">
        <f>SUM(E4,E19,E48,E63,E78,E93,E122,E172,E208,E216,E224,E232,E247,E262,E279,E294)</f>
        <v>20207303</v>
      </c>
      <c r="F3" s="136"/>
    </row>
    <row r="4" spans="1:6" s="6" customFormat="1" x14ac:dyDescent="0.3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3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3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3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3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3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3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3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3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3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3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3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3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3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3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3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3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3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3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3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3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3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3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3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3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3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3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3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3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3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3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3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3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3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3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3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3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3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3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3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3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3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3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3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3">
      <c r="A48" s="2">
        <v>634</v>
      </c>
      <c r="B48" s="7" t="s">
        <v>11</v>
      </c>
      <c r="C48" s="69">
        <f t="shared" ref="C48:D48" si="12">SUM(C49,C56)</f>
        <v>95000</v>
      </c>
      <c r="D48" s="69">
        <f t="shared" si="12"/>
        <v>0</v>
      </c>
      <c r="E48" s="69">
        <f>SUM(E49,E56)</f>
        <v>95000</v>
      </c>
      <c r="F48" s="138"/>
    </row>
    <row r="49" spans="1:6" s="6" customFormat="1" x14ac:dyDescent="0.3">
      <c r="A49" s="8">
        <v>6341</v>
      </c>
      <c r="B49" s="9" t="s">
        <v>12</v>
      </c>
      <c r="C49" s="68">
        <f t="shared" ref="C49" si="13">SUM(C50:C55)</f>
        <v>95000</v>
      </c>
      <c r="D49" s="68">
        <f t="shared" ref="D49" si="14">SUM(D50:D55)</f>
        <v>0</v>
      </c>
      <c r="E49" s="68">
        <f>SUM(E50:E55)</f>
        <v>95000</v>
      </c>
      <c r="F49" s="72"/>
    </row>
    <row r="50" spans="1:6" s="6" customFormat="1" x14ac:dyDescent="0.3">
      <c r="A50" s="8"/>
      <c r="B50" s="10">
        <v>3210</v>
      </c>
      <c r="C50" s="222">
        <v>95000</v>
      </c>
      <c r="D50" s="222">
        <v>0</v>
      </c>
      <c r="E50" s="110">
        <f>C50+D50</f>
        <v>95000</v>
      </c>
      <c r="F50" s="137"/>
    </row>
    <row r="51" spans="1:6" s="6" customFormat="1" x14ac:dyDescent="0.3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3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3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3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3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3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3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3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3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3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3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3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3">
      <c r="A63" s="2">
        <v>636</v>
      </c>
      <c r="B63" s="7" t="s">
        <v>14</v>
      </c>
      <c r="C63" s="70">
        <f t="shared" ref="C63:D63" si="18">SUM(C64,C71)</f>
        <v>17228000</v>
      </c>
      <c r="D63" s="70">
        <f t="shared" si="18"/>
        <v>925000</v>
      </c>
      <c r="E63" s="70">
        <f>SUM(E64,E71)</f>
        <v>18153000</v>
      </c>
      <c r="F63" s="139"/>
    </row>
    <row r="64" spans="1:6" s="6" customFormat="1" x14ac:dyDescent="0.3">
      <c r="A64" s="8">
        <v>6361</v>
      </c>
      <c r="B64" s="9" t="s">
        <v>15</v>
      </c>
      <c r="C64" s="68">
        <f t="shared" ref="C64" si="19">SUM(C65:C70)</f>
        <v>17172000</v>
      </c>
      <c r="D64" s="68">
        <f t="shared" ref="D64" si="20">SUM(D65:D70)</f>
        <v>925000</v>
      </c>
      <c r="E64" s="68">
        <f>SUM(E65:E70)</f>
        <v>18097000</v>
      </c>
      <c r="F64" s="72"/>
    </row>
    <row r="65" spans="1:6" s="6" customFormat="1" x14ac:dyDescent="0.3">
      <c r="A65" s="8"/>
      <c r="B65" s="10">
        <v>3210</v>
      </c>
      <c r="C65" s="222">
        <v>130000</v>
      </c>
      <c r="D65" s="222">
        <v>30000</v>
      </c>
      <c r="E65" s="110">
        <f>C65+D65</f>
        <v>160000</v>
      </c>
      <c r="F65" s="137"/>
    </row>
    <row r="66" spans="1:6" s="6" customFormat="1" x14ac:dyDescent="0.3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3">
      <c r="A67" s="8"/>
      <c r="B67" s="10">
        <v>5410</v>
      </c>
      <c r="C67" s="222">
        <v>17042000</v>
      </c>
      <c r="D67" s="222">
        <v>895000</v>
      </c>
      <c r="E67" s="110">
        <f t="shared" si="21"/>
        <v>17937000</v>
      </c>
      <c r="F67" s="137"/>
    </row>
    <row r="68" spans="1:6" s="6" customFormat="1" x14ac:dyDescent="0.3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3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3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3">
      <c r="A71" s="8">
        <v>6362</v>
      </c>
      <c r="B71" s="9" t="s">
        <v>16</v>
      </c>
      <c r="C71" s="68">
        <f t="shared" ref="C71:D71" si="22">SUM(C72:C77)</f>
        <v>56000</v>
      </c>
      <c r="D71" s="68">
        <f t="shared" si="22"/>
        <v>0</v>
      </c>
      <c r="E71" s="68">
        <f>SUM(E72:E77)</f>
        <v>56000</v>
      </c>
      <c r="F71" s="72"/>
    </row>
    <row r="72" spans="1:6" s="6" customFormat="1" x14ac:dyDescent="0.3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3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3">
      <c r="A74" s="8"/>
      <c r="B74" s="10">
        <v>5410</v>
      </c>
      <c r="C74" s="222">
        <v>56000</v>
      </c>
      <c r="D74" s="222">
        <v>0</v>
      </c>
      <c r="E74" s="110">
        <f t="shared" si="23"/>
        <v>56000</v>
      </c>
      <c r="F74" s="137"/>
    </row>
    <row r="75" spans="1:6" s="6" customFormat="1" x14ac:dyDescent="0.3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3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3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3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3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3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3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3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3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3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3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3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3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3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3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3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3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3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3">
      <c r="A93" s="2">
        <v>639</v>
      </c>
      <c r="B93" s="7" t="s">
        <v>20</v>
      </c>
      <c r="C93" s="70">
        <f t="shared" ref="C93:D93" si="30">SUM(C94,C101,C108,C115)</f>
        <v>100000</v>
      </c>
      <c r="D93" s="70">
        <f t="shared" si="30"/>
        <v>0</v>
      </c>
      <c r="E93" s="70">
        <f>SUM(E94,E101,E108,E115)</f>
        <v>100000</v>
      </c>
      <c r="F93" s="139"/>
    </row>
    <row r="94" spans="1:6" s="6" customFormat="1" x14ac:dyDescent="0.3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3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3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3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3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3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3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3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3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3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3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3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3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3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6.4" x14ac:dyDescent="0.3">
      <c r="A108" s="8">
        <v>6393</v>
      </c>
      <c r="B108" s="9" t="s">
        <v>23</v>
      </c>
      <c r="C108" s="68">
        <f t="shared" ref="C108:D108" si="35">SUM(C109:C114)</f>
        <v>100000</v>
      </c>
      <c r="D108" s="68">
        <f t="shared" si="35"/>
        <v>0</v>
      </c>
      <c r="E108" s="68">
        <f>SUM(E109:E114)</f>
        <v>100000</v>
      </c>
      <c r="F108" s="72"/>
    </row>
    <row r="109" spans="1:6" s="6" customFormat="1" x14ac:dyDescent="0.3">
      <c r="A109" s="8"/>
      <c r="B109" s="10">
        <v>3210</v>
      </c>
      <c r="C109" s="222">
        <v>100000</v>
      </c>
      <c r="D109" s="222">
        <v>0</v>
      </c>
      <c r="E109" s="110">
        <f>C109+D109</f>
        <v>100000</v>
      </c>
      <c r="F109" s="137"/>
    </row>
    <row r="110" spans="1:6" s="6" customFormat="1" x14ac:dyDescent="0.3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3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3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3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3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6.4" x14ac:dyDescent="0.3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3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3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3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3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3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3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3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3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3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3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3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3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3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3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3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3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3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3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3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3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3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3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3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3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3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3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3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3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3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3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3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3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3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3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3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3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3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3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3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3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3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3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6.4" x14ac:dyDescent="0.3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3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3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3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3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3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3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3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3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3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3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3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3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3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3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3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3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3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3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3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3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3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3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3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3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3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3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3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3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3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3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3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3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3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3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3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3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3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3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3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3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3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3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3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3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3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3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3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3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3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3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6.4" x14ac:dyDescent="0.3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3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3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3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3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3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3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3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3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3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3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3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3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3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3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3">
      <c r="A224" s="2">
        <v>652</v>
      </c>
      <c r="B224" s="7" t="s">
        <v>43</v>
      </c>
      <c r="C224" s="70">
        <f t="shared" ref="C224:D224" si="71">SUM(C225)</f>
        <v>100000</v>
      </c>
      <c r="D224" s="70">
        <f t="shared" si="71"/>
        <v>50000</v>
      </c>
      <c r="E224" s="70">
        <f>SUM(E225)</f>
        <v>150000</v>
      </c>
      <c r="F224" s="139"/>
    </row>
    <row r="225" spans="1:6" s="6" customFormat="1" x14ac:dyDescent="0.3">
      <c r="A225" s="8">
        <v>6526</v>
      </c>
      <c r="B225" s="9" t="s">
        <v>44</v>
      </c>
      <c r="C225" s="68">
        <f t="shared" ref="C225:E225" si="72">SUM(C226:C231)</f>
        <v>100000</v>
      </c>
      <c r="D225" s="68">
        <f t="shared" si="72"/>
        <v>50000</v>
      </c>
      <c r="E225" s="68">
        <f t="shared" si="72"/>
        <v>150000</v>
      </c>
      <c r="F225" s="72"/>
    </row>
    <row r="226" spans="1:6" s="6" customFormat="1" x14ac:dyDescent="0.3">
      <c r="A226" s="8"/>
      <c r="B226" s="10">
        <v>3210</v>
      </c>
      <c r="C226" s="222">
        <v>100000</v>
      </c>
      <c r="D226" s="222">
        <v>50000</v>
      </c>
      <c r="E226" s="110">
        <f>C226+D226</f>
        <v>150000</v>
      </c>
      <c r="F226" s="137"/>
    </row>
    <row r="227" spans="1:6" s="6" customFormat="1" x14ac:dyDescent="0.3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3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3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3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3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3">
      <c r="A232" s="2">
        <v>661</v>
      </c>
      <c r="B232" s="7" t="s">
        <v>45</v>
      </c>
      <c r="C232" s="70">
        <f t="shared" ref="C232:D232" si="74">SUM(C233,C240)</f>
        <v>536000</v>
      </c>
      <c r="D232" s="70">
        <f t="shared" si="74"/>
        <v>85673</v>
      </c>
      <c r="E232" s="70">
        <f>SUM(E233,E240)</f>
        <v>621673</v>
      </c>
      <c r="F232" s="139"/>
    </row>
    <row r="233" spans="1:6" s="6" customFormat="1" x14ac:dyDescent="0.3">
      <c r="A233" s="8">
        <v>6614</v>
      </c>
      <c r="B233" s="9" t="s">
        <v>46</v>
      </c>
      <c r="C233" s="68">
        <f t="shared" ref="C233" si="75">SUM(C234:C239)</f>
        <v>376000</v>
      </c>
      <c r="D233" s="68">
        <f t="shared" ref="D233:E233" si="76">SUM(D234:D239)</f>
        <v>45673</v>
      </c>
      <c r="E233" s="68">
        <f t="shared" si="76"/>
        <v>421673</v>
      </c>
      <c r="F233" s="72"/>
    </row>
    <row r="234" spans="1:6" s="6" customFormat="1" x14ac:dyDescent="0.3">
      <c r="A234" s="8"/>
      <c r="B234" s="10">
        <v>3210</v>
      </c>
      <c r="C234" s="222">
        <v>376000</v>
      </c>
      <c r="D234" s="222">
        <v>45673</v>
      </c>
      <c r="E234" s="110">
        <f>C234+D234</f>
        <v>421673</v>
      </c>
      <c r="F234" s="137"/>
    </row>
    <row r="235" spans="1:6" s="6" customFormat="1" x14ac:dyDescent="0.3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3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3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3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3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3">
      <c r="A240" s="12">
        <v>6615</v>
      </c>
      <c r="B240" s="13" t="s">
        <v>47</v>
      </c>
      <c r="C240" s="68">
        <f t="shared" ref="C240:E240" si="78">SUM(C241:C246)</f>
        <v>160000</v>
      </c>
      <c r="D240" s="68">
        <f t="shared" si="78"/>
        <v>40000</v>
      </c>
      <c r="E240" s="68">
        <f t="shared" si="78"/>
        <v>200000</v>
      </c>
      <c r="F240" s="72"/>
    </row>
    <row r="241" spans="1:6" s="6" customFormat="1" x14ac:dyDescent="0.3">
      <c r="A241" s="8"/>
      <c r="B241" s="10">
        <v>3210</v>
      </c>
      <c r="C241" s="222">
        <v>160000</v>
      </c>
      <c r="D241" s="222">
        <v>40000</v>
      </c>
      <c r="E241" s="110">
        <f>C241+D241</f>
        <v>200000</v>
      </c>
      <c r="F241" s="137"/>
    </row>
    <row r="242" spans="1:6" s="6" customFormat="1" x14ac:dyDescent="0.3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3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3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3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3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3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0</v>
      </c>
      <c r="E247" s="70">
        <f>SUM(E248,E255)</f>
        <v>0</v>
      </c>
      <c r="F247" s="139"/>
    </row>
    <row r="248" spans="1:6" s="6" customFormat="1" x14ac:dyDescent="0.3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3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3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3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3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3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3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3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3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3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3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3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3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3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6.4" x14ac:dyDescent="0.3">
      <c r="A262" s="14">
        <v>671</v>
      </c>
      <c r="B262" s="15" t="s">
        <v>51</v>
      </c>
      <c r="C262" s="70">
        <f>SUM(C263,C271)</f>
        <v>987730</v>
      </c>
      <c r="D262" s="70">
        <f>SUM(D263,D271)</f>
        <v>99900</v>
      </c>
      <c r="E262" s="70">
        <f>SUM(E263,E271)</f>
        <v>1087630</v>
      </c>
      <c r="F262" s="139"/>
    </row>
    <row r="263" spans="1:6" s="6" customFormat="1" x14ac:dyDescent="0.3">
      <c r="A263" s="16">
        <v>6711</v>
      </c>
      <c r="B263" s="17" t="s">
        <v>52</v>
      </c>
      <c r="C263" s="68">
        <f>SUM(C264:C270)</f>
        <v>975885</v>
      </c>
      <c r="D263" s="68">
        <f>SUM(D264:D270)</f>
        <v>99900</v>
      </c>
      <c r="E263" s="68">
        <f>SUM(E264:E270)</f>
        <v>1075785</v>
      </c>
      <c r="F263" s="72"/>
    </row>
    <row r="264" spans="1:6" s="6" customFormat="1" x14ac:dyDescent="0.3">
      <c r="A264" s="8"/>
      <c r="B264" s="16">
        <v>11</v>
      </c>
      <c r="C264" s="222">
        <v>9367</v>
      </c>
      <c r="D264" s="222">
        <v>0</v>
      </c>
      <c r="E264" s="110">
        <f>C264+D264</f>
        <v>9367</v>
      </c>
      <c r="F264" s="137"/>
    </row>
    <row r="265" spans="1:6" s="6" customFormat="1" x14ac:dyDescent="0.3">
      <c r="A265" s="8"/>
      <c r="B265" s="18">
        <v>12</v>
      </c>
      <c r="C265" s="222">
        <v>939142</v>
      </c>
      <c r="D265" s="222">
        <v>99900</v>
      </c>
      <c r="E265" s="110">
        <f t="shared" ref="E265:E270" si="86">C265+D265</f>
        <v>1039042</v>
      </c>
      <c r="F265" s="137"/>
    </row>
    <row r="266" spans="1:6" s="6" customFormat="1" x14ac:dyDescent="0.3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3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3">
      <c r="A268" s="8"/>
      <c r="B268" s="18">
        <v>526</v>
      </c>
      <c r="C268" s="222">
        <v>0</v>
      </c>
      <c r="D268" s="222">
        <v>0</v>
      </c>
      <c r="E268" s="110">
        <f t="shared" si="86"/>
        <v>0</v>
      </c>
      <c r="F268" s="137"/>
    </row>
    <row r="269" spans="1:6" s="6" customFormat="1" ht="15.75" customHeight="1" x14ac:dyDescent="0.3">
      <c r="A269" s="8"/>
      <c r="B269" s="18">
        <v>527</v>
      </c>
      <c r="C269" s="222">
        <v>0</v>
      </c>
      <c r="D269" s="222">
        <v>0</v>
      </c>
      <c r="E269" s="110">
        <f t="shared" si="86"/>
        <v>0</v>
      </c>
      <c r="F269" s="137"/>
    </row>
    <row r="270" spans="1:6" s="6" customFormat="1" ht="16.5" customHeight="1" x14ac:dyDescent="0.3">
      <c r="A270" s="8"/>
      <c r="B270" s="18">
        <v>5212</v>
      </c>
      <c r="C270" s="222">
        <v>27376</v>
      </c>
      <c r="D270" s="222">
        <v>0</v>
      </c>
      <c r="E270" s="110">
        <f t="shared" si="86"/>
        <v>27376</v>
      </c>
      <c r="F270" s="137"/>
    </row>
    <row r="271" spans="1:6" s="6" customFormat="1" ht="26.4" x14ac:dyDescent="0.3">
      <c r="A271" s="16">
        <v>6712</v>
      </c>
      <c r="B271" s="17" t="s">
        <v>53</v>
      </c>
      <c r="C271" s="68">
        <f>SUM(C272:C278)</f>
        <v>11845</v>
      </c>
      <c r="D271" s="68">
        <f>SUM(D272:D278)</f>
        <v>0</v>
      </c>
      <c r="E271" s="68">
        <f>SUM(E272:E278)</f>
        <v>11845</v>
      </c>
      <c r="F271" s="72"/>
    </row>
    <row r="272" spans="1:6" s="6" customFormat="1" x14ac:dyDescent="0.3">
      <c r="A272" s="8"/>
      <c r="B272" s="16">
        <v>11</v>
      </c>
      <c r="C272" s="222">
        <v>1845</v>
      </c>
      <c r="D272" s="222">
        <v>0</v>
      </c>
      <c r="E272" s="110">
        <f>C272+D272</f>
        <v>1845</v>
      </c>
      <c r="F272" s="137"/>
    </row>
    <row r="273" spans="1:6" s="6" customFormat="1" x14ac:dyDescent="0.3">
      <c r="A273" s="8"/>
      <c r="B273" s="18">
        <v>12</v>
      </c>
      <c r="C273" s="222">
        <v>10000</v>
      </c>
      <c r="D273" s="222">
        <v>0</v>
      </c>
      <c r="E273" s="110">
        <f t="shared" ref="E273:E278" si="88">C273+D273</f>
        <v>10000</v>
      </c>
      <c r="F273" s="137"/>
    </row>
    <row r="274" spans="1:6" s="6" customFormat="1" x14ac:dyDescent="0.3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3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3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3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3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3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3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3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3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3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3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3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3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3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3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3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3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3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3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3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3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3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3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3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3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3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3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3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3">
      <c r="A302" s="4">
        <v>7</v>
      </c>
      <c r="B302" s="5" t="s">
        <v>58</v>
      </c>
      <c r="C302" s="67">
        <f t="shared" ref="C302:D302" si="98">SUM(C303,C311,C333,C369)</f>
        <v>0</v>
      </c>
      <c r="D302" s="67">
        <f t="shared" si="98"/>
        <v>0</v>
      </c>
      <c r="E302" s="67">
        <f>SUM(E303,E311,E333,E369)</f>
        <v>0</v>
      </c>
      <c r="F302" s="136"/>
    </row>
    <row r="303" spans="1:6" s="6" customFormat="1" x14ac:dyDescent="0.3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3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3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3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3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3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3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3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3">
      <c r="A311" s="2">
        <v>721</v>
      </c>
      <c r="B311" s="7" t="s">
        <v>60</v>
      </c>
      <c r="C311" s="70">
        <f t="shared" ref="C311:D311" si="102">SUM(C312,C319,C326)</f>
        <v>0</v>
      </c>
      <c r="D311" s="70">
        <f t="shared" si="102"/>
        <v>0</v>
      </c>
      <c r="E311" s="70">
        <f>SUM(E312,E319,E326)</f>
        <v>0</v>
      </c>
      <c r="F311" s="139"/>
    </row>
    <row r="312" spans="1:6" s="6" customFormat="1" x14ac:dyDescent="0.3">
      <c r="A312" s="8">
        <v>7211</v>
      </c>
      <c r="B312" s="13" t="s">
        <v>61</v>
      </c>
      <c r="C312" s="68">
        <f t="shared" ref="C312:E312" si="103">SUM(C313:C318)</f>
        <v>0</v>
      </c>
      <c r="D312" s="68">
        <f t="shared" si="103"/>
        <v>0</v>
      </c>
      <c r="E312" s="68">
        <f t="shared" si="103"/>
        <v>0</v>
      </c>
      <c r="F312" s="72"/>
    </row>
    <row r="313" spans="1:6" s="6" customFormat="1" x14ac:dyDescent="0.3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3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3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3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3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3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3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3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3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3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3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3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3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3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3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3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3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3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3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3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3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3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3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3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3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3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3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3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3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3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3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3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3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3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3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3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3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3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3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3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3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3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3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3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3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3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3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3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3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3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3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3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3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3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3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3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3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3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3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3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3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3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3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3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3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6.4" x14ac:dyDescent="0.3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6.4" x14ac:dyDescent="0.3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3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3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3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3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3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3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6.4" x14ac:dyDescent="0.3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3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3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3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3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3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3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3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6.4" x14ac:dyDescent="0.3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3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3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3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3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3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3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3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6.4" x14ac:dyDescent="0.3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3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3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3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3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3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3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3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3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3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3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3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3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3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3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3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3">
      <c r="A418" s="4">
        <v>9</v>
      </c>
      <c r="B418" s="5" t="s">
        <v>83</v>
      </c>
      <c r="C418" s="67">
        <f t="shared" ref="C418" si="139">SUM(C419)</f>
        <v>85327</v>
      </c>
      <c r="D418" s="67">
        <f t="shared" ref="D418:E418" si="140">SUM(D419)</f>
        <v>0</v>
      </c>
      <c r="E418" s="67">
        <f t="shared" si="140"/>
        <v>85327</v>
      </c>
      <c r="F418" s="136"/>
    </row>
    <row r="419" spans="1:6" s="6" customFormat="1" x14ac:dyDescent="0.3">
      <c r="A419" s="2">
        <v>922</v>
      </c>
      <c r="B419" s="7" t="s">
        <v>84</v>
      </c>
      <c r="C419" s="70">
        <f t="shared" ref="C419:D419" si="141">SUM(C420,C427)</f>
        <v>85327</v>
      </c>
      <c r="D419" s="70">
        <f t="shared" si="141"/>
        <v>0</v>
      </c>
      <c r="E419" s="70">
        <f>SUM(E420,E427)</f>
        <v>85327</v>
      </c>
      <c r="F419" s="139"/>
    </row>
    <row r="420" spans="1:6" s="6" customFormat="1" x14ac:dyDescent="0.3">
      <c r="A420" s="8">
        <v>9221</v>
      </c>
      <c r="B420" s="13" t="s">
        <v>85</v>
      </c>
      <c r="C420" s="68">
        <f t="shared" ref="C420" si="142">SUM(C421:C426)</f>
        <v>85327</v>
      </c>
      <c r="D420" s="68">
        <f t="shared" ref="D420:E420" si="143">SUM(D421:D426)</f>
        <v>0</v>
      </c>
      <c r="E420" s="68">
        <f t="shared" si="143"/>
        <v>85327</v>
      </c>
      <c r="F420" s="72"/>
    </row>
    <row r="421" spans="1:6" s="6" customFormat="1" x14ac:dyDescent="0.3">
      <c r="A421" s="8"/>
      <c r="B421" s="10">
        <v>3210</v>
      </c>
      <c r="C421" s="222">
        <v>85327</v>
      </c>
      <c r="D421" s="222">
        <v>0</v>
      </c>
      <c r="E421" s="110">
        <f>C421+D421</f>
        <v>85327</v>
      </c>
      <c r="F421" s="137"/>
    </row>
    <row r="422" spans="1:6" s="6" customFormat="1" x14ac:dyDescent="0.3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3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3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3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3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3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3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3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3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3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3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3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3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19132057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1160573</v>
      </c>
      <c r="E434" s="71">
        <f t="shared" si="147"/>
        <v>20292630</v>
      </c>
      <c r="F434" s="144"/>
    </row>
    <row r="435" spans="1:6" s="6" customFormat="1" x14ac:dyDescent="0.3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3">
      <c r="A436" s="22"/>
      <c r="B436" s="23"/>
      <c r="C436" s="72"/>
      <c r="D436" s="72"/>
      <c r="E436" s="72"/>
      <c r="F436" s="72"/>
    </row>
    <row r="437" spans="1:6" s="6" customFormat="1" x14ac:dyDescent="0.3">
      <c r="A437" s="82"/>
      <c r="B437" s="83" t="s">
        <v>89</v>
      </c>
      <c r="C437" s="73">
        <f>C3</f>
        <v>19046730</v>
      </c>
      <c r="D437" s="73">
        <f>D3</f>
        <v>1160573</v>
      </c>
      <c r="E437" s="73">
        <f>E3</f>
        <v>20207303</v>
      </c>
      <c r="F437" s="136"/>
    </row>
    <row r="438" spans="1:6" s="6" customFormat="1" x14ac:dyDescent="0.3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3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3">
      <c r="A440" s="82"/>
      <c r="B440" s="83" t="s">
        <v>92</v>
      </c>
      <c r="C440" s="73">
        <f>C418</f>
        <v>85327</v>
      </c>
      <c r="D440" s="73">
        <f>D418</f>
        <v>0</v>
      </c>
      <c r="E440" s="73">
        <f>E418</f>
        <v>85327</v>
      </c>
      <c r="F440" s="136"/>
    </row>
    <row r="441" spans="1:6" s="25" customFormat="1" ht="13.2" x14ac:dyDescent="0.25">
      <c r="A441" s="82"/>
      <c r="B441" s="84" t="s">
        <v>93</v>
      </c>
      <c r="C441" s="74">
        <f t="shared" ref="C441:E441" si="148">SUM(C437:C440)</f>
        <v>19132057</v>
      </c>
      <c r="D441" s="74">
        <f t="shared" si="148"/>
        <v>1160573</v>
      </c>
      <c r="E441" s="74">
        <f t="shared" si="148"/>
        <v>20292630</v>
      </c>
      <c r="F441" s="144"/>
    </row>
    <row r="442" spans="1:6" x14ac:dyDescent="0.3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3">
      <c r="A443" s="82"/>
      <c r="B443" s="85"/>
      <c r="C443" s="72"/>
      <c r="D443" s="72"/>
      <c r="E443" s="72"/>
      <c r="F443" s="72"/>
    </row>
    <row r="444" spans="1:6" ht="20.399999999999999" x14ac:dyDescent="0.3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3">
      <c r="A445" s="88">
        <v>11</v>
      </c>
      <c r="B445" s="89">
        <v>11</v>
      </c>
      <c r="C445" s="76">
        <f t="shared" ref="C445:E457" si="149">SUMIF($B$5:$B$434,$B445,C$5:C$434)</f>
        <v>11212</v>
      </c>
      <c r="D445" s="76">
        <f t="shared" si="149"/>
        <v>0</v>
      </c>
      <c r="E445" s="76">
        <f t="shared" si="149"/>
        <v>11212</v>
      </c>
      <c r="F445" s="141"/>
    </row>
    <row r="446" spans="1:6" x14ac:dyDescent="0.3">
      <c r="A446" s="90">
        <v>12</v>
      </c>
      <c r="B446" s="91">
        <v>12</v>
      </c>
      <c r="C446" s="76">
        <f t="shared" si="149"/>
        <v>949142</v>
      </c>
      <c r="D446" s="76">
        <f t="shared" si="149"/>
        <v>99900</v>
      </c>
      <c r="E446" s="76">
        <f t="shared" si="149"/>
        <v>1049042</v>
      </c>
      <c r="F446" s="141"/>
    </row>
    <row r="447" spans="1:6" x14ac:dyDescent="0.3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3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3">
      <c r="A449" s="90">
        <v>52</v>
      </c>
      <c r="B449" s="92">
        <v>526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3">
      <c r="A450" s="90">
        <v>52</v>
      </c>
      <c r="B450" s="92">
        <v>527</v>
      </c>
      <c r="C450" s="76">
        <f t="shared" si="149"/>
        <v>0</v>
      </c>
      <c r="D450" s="76">
        <f t="shared" si="149"/>
        <v>0</v>
      </c>
      <c r="E450" s="76">
        <f t="shared" si="149"/>
        <v>0</v>
      </c>
      <c r="F450" s="141"/>
    </row>
    <row r="451" spans="1:6" x14ac:dyDescent="0.3">
      <c r="A451" s="90">
        <v>52</v>
      </c>
      <c r="B451" s="92">
        <v>5212</v>
      </c>
      <c r="C451" s="76">
        <f t="shared" si="149"/>
        <v>27376</v>
      </c>
      <c r="D451" s="76">
        <f t="shared" si="149"/>
        <v>0</v>
      </c>
      <c r="E451" s="76">
        <f t="shared" si="149"/>
        <v>27376</v>
      </c>
      <c r="F451" s="141"/>
    </row>
    <row r="452" spans="1:6" x14ac:dyDescent="0.3">
      <c r="A452" s="90">
        <v>32</v>
      </c>
      <c r="B452" s="93">
        <v>3210</v>
      </c>
      <c r="C452" s="76">
        <f t="shared" si="149"/>
        <v>1046327</v>
      </c>
      <c r="D452" s="76">
        <f t="shared" si="149"/>
        <v>165673</v>
      </c>
      <c r="E452" s="76">
        <f t="shared" si="149"/>
        <v>1212000</v>
      </c>
      <c r="F452" s="141"/>
    </row>
    <row r="453" spans="1:6" x14ac:dyDescent="0.3">
      <c r="A453" s="90">
        <v>49</v>
      </c>
      <c r="B453" s="93">
        <v>4910</v>
      </c>
      <c r="C453" s="76">
        <f t="shared" si="149"/>
        <v>0</v>
      </c>
      <c r="D453" s="76">
        <f t="shared" si="149"/>
        <v>0</v>
      </c>
      <c r="E453" s="76">
        <f t="shared" si="149"/>
        <v>0</v>
      </c>
      <c r="F453" s="141"/>
    </row>
    <row r="454" spans="1:6" x14ac:dyDescent="0.3">
      <c r="A454" s="90">
        <v>54</v>
      </c>
      <c r="B454" s="93">
        <v>5410</v>
      </c>
      <c r="C454" s="76">
        <f t="shared" si="149"/>
        <v>17098000</v>
      </c>
      <c r="D454" s="76">
        <f t="shared" si="149"/>
        <v>895000</v>
      </c>
      <c r="E454" s="76">
        <f t="shared" si="149"/>
        <v>17993000</v>
      </c>
      <c r="F454" s="141"/>
    </row>
    <row r="455" spans="1:6" ht="13.5" customHeight="1" x14ac:dyDescent="0.3">
      <c r="A455" s="90">
        <v>62</v>
      </c>
      <c r="B455" s="93">
        <v>6210</v>
      </c>
      <c r="C455" s="76">
        <f t="shared" si="149"/>
        <v>0</v>
      </c>
      <c r="D455" s="76">
        <f t="shared" si="149"/>
        <v>0</v>
      </c>
      <c r="E455" s="76">
        <f t="shared" si="149"/>
        <v>0</v>
      </c>
      <c r="F455" s="141"/>
    </row>
    <row r="456" spans="1:6" x14ac:dyDescent="0.3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3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3">
      <c r="A458" s="94"/>
      <c r="B458" s="95" t="s">
        <v>93</v>
      </c>
      <c r="C458" s="77">
        <f>SUM(C445:C457)</f>
        <v>19132057</v>
      </c>
      <c r="D458" s="77">
        <f>SUM(D445:D457)</f>
        <v>1160573</v>
      </c>
      <c r="E458" s="77">
        <f>SUM(E445:E457)</f>
        <v>20292630</v>
      </c>
      <c r="F458" s="142"/>
    </row>
    <row r="459" spans="1:6" x14ac:dyDescent="0.3">
      <c r="A459" s="82"/>
      <c r="B459" s="96"/>
      <c r="C459" s="76"/>
      <c r="D459" s="76"/>
      <c r="E459" s="76"/>
      <c r="F459" s="141"/>
    </row>
    <row r="460" spans="1:6" ht="20.399999999999999" x14ac:dyDescent="0.3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3">
      <c r="A461" s="82"/>
      <c r="B461" s="89">
        <v>11</v>
      </c>
      <c r="C461" s="79">
        <f>C445-'POSEBNI DIO-za popuniti'!K1278</f>
        <v>0</v>
      </c>
      <c r="D461" s="79">
        <f>D445-'POSEBNI DIO-za popuniti'!L1278</f>
        <v>0</v>
      </c>
      <c r="E461" s="79">
        <f>E445-'POSEBNI DIO-za popuniti'!M1278</f>
        <v>0</v>
      </c>
      <c r="F461" s="146"/>
    </row>
    <row r="462" spans="1:6" x14ac:dyDescent="0.3">
      <c r="A462" s="82"/>
      <c r="B462" s="91">
        <v>12</v>
      </c>
      <c r="C462" s="79">
        <f>C446-'POSEBNI DIO-za popuniti'!K1279</f>
        <v>0</v>
      </c>
      <c r="D462" s="79">
        <f>D446-'POSEBNI DIO-za popuniti'!L1279</f>
        <v>0</v>
      </c>
      <c r="E462" s="79">
        <f>E446-'POSEBNI DIO-za popuniti'!M1279</f>
        <v>0</v>
      </c>
      <c r="F462" s="146"/>
    </row>
    <row r="463" spans="1:6" x14ac:dyDescent="0.3">
      <c r="A463" s="82"/>
      <c r="B463" s="232">
        <v>13</v>
      </c>
      <c r="C463" s="79">
        <f>C447-'POSEBNI DIO-za popuniti'!K1280</f>
        <v>0</v>
      </c>
      <c r="D463" s="79">
        <f>D447-'POSEBNI DIO-za popuniti'!L1280</f>
        <v>0</v>
      </c>
      <c r="E463" s="79">
        <f>E447-'POSEBNI DIO-za popuniti'!M1280</f>
        <v>0</v>
      </c>
      <c r="F463" s="146"/>
    </row>
    <row r="464" spans="1:6" x14ac:dyDescent="0.3">
      <c r="A464" s="82"/>
      <c r="B464" s="92">
        <v>5230</v>
      </c>
      <c r="C464" s="79">
        <f>C448-'POSEBNI DIO-za popuniti'!K1281</f>
        <v>0</v>
      </c>
      <c r="D464" s="79">
        <f>D448-'POSEBNI DIO-za popuniti'!L1281</f>
        <v>0</v>
      </c>
      <c r="E464" s="79">
        <f>E448-'POSEBNI DIO-za popuniti'!M1281</f>
        <v>0</v>
      </c>
      <c r="F464" s="146"/>
    </row>
    <row r="465" spans="1:6" x14ac:dyDescent="0.3">
      <c r="A465" s="82"/>
      <c r="B465" s="92">
        <v>526</v>
      </c>
      <c r="C465" s="79">
        <f>C449-'POSEBNI DIO-za popuniti'!K1282</f>
        <v>0</v>
      </c>
      <c r="D465" s="79">
        <f>D449-'POSEBNI DIO-za popuniti'!L1282</f>
        <v>0</v>
      </c>
      <c r="E465" s="79">
        <f>E449-'POSEBNI DIO-za popuniti'!M1282</f>
        <v>0</v>
      </c>
      <c r="F465" s="146"/>
    </row>
    <row r="466" spans="1:6" x14ac:dyDescent="0.3">
      <c r="A466" s="82"/>
      <c r="B466" s="92">
        <v>527</v>
      </c>
      <c r="C466" s="79">
        <f>C450-'POSEBNI DIO-za popuniti'!K1283</f>
        <v>0</v>
      </c>
      <c r="D466" s="79">
        <f>D450-'POSEBNI DIO-za popuniti'!L1283</f>
        <v>0</v>
      </c>
      <c r="E466" s="79">
        <f>E450-'POSEBNI DIO-za popuniti'!M1283</f>
        <v>0</v>
      </c>
      <c r="F466" s="146"/>
    </row>
    <row r="467" spans="1:6" x14ac:dyDescent="0.3">
      <c r="A467" s="82"/>
      <c r="B467" s="92">
        <v>5212</v>
      </c>
      <c r="C467" s="79">
        <f>C451-'POSEBNI DIO-za popuniti'!K1284</f>
        <v>0</v>
      </c>
      <c r="D467" s="79">
        <f>D451-'POSEBNI DIO-za popuniti'!L1284</f>
        <v>0</v>
      </c>
      <c r="E467" s="79">
        <f>E451-'POSEBNI DIO-za popuniti'!M1284</f>
        <v>0</v>
      </c>
      <c r="F467" s="146"/>
    </row>
    <row r="468" spans="1:6" x14ac:dyDescent="0.3">
      <c r="A468" s="82"/>
      <c r="B468" s="93">
        <v>3210</v>
      </c>
      <c r="C468" s="79">
        <f>C452-'POSEBNI DIO-za popuniti'!K1285</f>
        <v>0</v>
      </c>
      <c r="D468" s="79">
        <f>D452-'POSEBNI DIO-za popuniti'!L1285</f>
        <v>0</v>
      </c>
      <c r="E468" s="79">
        <f>E452-'POSEBNI DIO-za popuniti'!M1285</f>
        <v>0</v>
      </c>
      <c r="F468" s="146"/>
    </row>
    <row r="469" spans="1:6" x14ac:dyDescent="0.3">
      <c r="A469" s="82"/>
      <c r="B469" s="93">
        <v>4910</v>
      </c>
      <c r="C469" s="79">
        <f>C453-'POSEBNI DIO-za popuniti'!K1286</f>
        <v>0</v>
      </c>
      <c r="D469" s="79">
        <f>D453-'POSEBNI DIO-za popuniti'!L1286</f>
        <v>0</v>
      </c>
      <c r="E469" s="79">
        <f>E453-'POSEBNI DIO-za popuniti'!M1286</f>
        <v>0</v>
      </c>
      <c r="F469" s="146"/>
    </row>
    <row r="470" spans="1:6" x14ac:dyDescent="0.3">
      <c r="A470" s="82"/>
      <c r="B470" s="93">
        <v>5410</v>
      </c>
      <c r="C470" s="79">
        <f>C454-'POSEBNI DIO-za popuniti'!K1287</f>
        <v>0</v>
      </c>
      <c r="D470" s="79">
        <f>D454-'POSEBNI DIO-za popuniti'!L1287</f>
        <v>0</v>
      </c>
      <c r="E470" s="79">
        <f>E454-'POSEBNI DIO-za popuniti'!M1287</f>
        <v>0</v>
      </c>
      <c r="F470" s="146"/>
    </row>
    <row r="471" spans="1:6" x14ac:dyDescent="0.3">
      <c r="A471" s="82"/>
      <c r="B471" s="93">
        <v>6210</v>
      </c>
      <c r="C471" s="79">
        <f>C455-'POSEBNI DIO-za popuniti'!K1288</f>
        <v>0</v>
      </c>
      <c r="D471" s="79">
        <f>D455-'POSEBNI DIO-za popuniti'!L1288</f>
        <v>0</v>
      </c>
      <c r="E471" s="79">
        <f>E455-'POSEBNI DIO-za popuniti'!M1288</f>
        <v>0</v>
      </c>
      <c r="F471" s="146"/>
    </row>
    <row r="472" spans="1:6" x14ac:dyDescent="0.3">
      <c r="A472" s="82"/>
      <c r="B472" s="93">
        <v>7210</v>
      </c>
      <c r="C472" s="79">
        <f>C456-'POSEBNI DIO-za popuniti'!K1289</f>
        <v>0</v>
      </c>
      <c r="D472" s="79">
        <f>D456-'POSEBNI DIO-za popuniti'!L1289</f>
        <v>0</v>
      </c>
      <c r="E472" s="79">
        <f>E456-'POSEBNI DIO-za popuniti'!M1289</f>
        <v>0</v>
      </c>
      <c r="F472" s="146"/>
    </row>
    <row r="473" spans="1:6" x14ac:dyDescent="0.3">
      <c r="A473" s="82"/>
      <c r="B473" s="93">
        <v>8210</v>
      </c>
      <c r="C473" s="79">
        <f>C457-'POSEBNI DIO-za popuniti'!K1290</f>
        <v>0</v>
      </c>
      <c r="D473" s="79">
        <f>D457-'POSEBNI DIO-za popuniti'!L1290</f>
        <v>0</v>
      </c>
      <c r="E473" s="79">
        <f>E457-'POSEBNI DIO-za popuniti'!M1290</f>
        <v>0</v>
      </c>
      <c r="F473" s="146"/>
    </row>
    <row r="474" spans="1:6" x14ac:dyDescent="0.3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3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85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47"/>
  <sheetViews>
    <sheetView tabSelected="1" zoomScaleNormal="100" workbookViewId="0">
      <pane xSplit="10" ySplit="2" topLeftCell="K1061" activePane="bottomRight" state="frozen"/>
      <selection activeCell="J13" sqref="J13"/>
      <selection pane="topRight" activeCell="J13" sqref="J13"/>
      <selection pane="bottomLeft" activeCell="J13" sqref="J13"/>
      <selection pane="bottomRight" activeCell="L1079" sqref="L1079"/>
    </sheetView>
  </sheetViews>
  <sheetFormatPr defaultRowHeight="14.4" x14ac:dyDescent="0.3"/>
  <cols>
    <col min="1" max="1" width="6.33203125" style="27" hidden="1" customWidth="1"/>
    <col min="2" max="2" width="3" style="28" hidden="1" customWidth="1"/>
    <col min="3" max="3" width="4.109375" style="37" hidden="1" customWidth="1"/>
    <col min="4" max="4" width="4.88671875" style="37" hidden="1" customWidth="1"/>
    <col min="5" max="5" width="4.109375" style="135" customWidth="1"/>
    <col min="6" max="6" width="4.6640625" style="123" customWidth="1"/>
    <col min="7" max="7" width="13.109375" style="124" customWidth="1"/>
    <col min="8" max="8" width="5.5546875" style="121" hidden="1" customWidth="1"/>
    <col min="9" max="9" width="5.6640625" style="121" customWidth="1"/>
    <col min="10" max="10" width="29.88671875" style="98" customWidth="1"/>
    <col min="11" max="11" width="13.5546875" style="103" customWidth="1"/>
    <col min="12" max="12" width="13" style="103" customWidth="1"/>
    <col min="13" max="13" width="14.33203125" style="103" customWidth="1"/>
    <col min="14" max="14" width="10" style="38" customWidth="1"/>
  </cols>
  <sheetData>
    <row r="1" spans="1:14" x14ac:dyDescent="0.3">
      <c r="C1" s="29"/>
      <c r="D1" s="29"/>
      <c r="E1" s="246" t="s">
        <v>267</v>
      </c>
      <c r="F1" s="246"/>
      <c r="G1" s="246"/>
      <c r="H1" s="246"/>
      <c r="I1" s="246"/>
      <c r="J1" s="246"/>
      <c r="K1" s="99"/>
      <c r="L1" s="99"/>
      <c r="M1" s="99"/>
      <c r="N1" s="223"/>
    </row>
    <row r="2" spans="1:14" ht="79.2" x14ac:dyDescent="0.3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3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3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6.4" x14ac:dyDescent="0.3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SUM(K19,K104,K204,K1060)</f>
        <v>19132057</v>
      </c>
      <c r="L5" s="155">
        <f>SUM(L19,L104,L204,L1060)</f>
        <v>1160573</v>
      </c>
      <c r="M5" s="155">
        <f>SUM(M19,M104,M204,M1060)</f>
        <v>20292630</v>
      </c>
    </row>
    <row r="6" spans="1:14" ht="26.4" x14ac:dyDescent="0.3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SUMIF($F$19:$F$1269,$G6,K$19:K$1269)</f>
        <v>11212</v>
      </c>
      <c r="L6" s="155">
        <f t="shared" si="4"/>
        <v>0</v>
      </c>
      <c r="M6" s="155">
        <f t="shared" si="4"/>
        <v>11212</v>
      </c>
    </row>
    <row r="7" spans="1:14" ht="26.4" x14ac:dyDescent="0.3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949142</v>
      </c>
      <c r="L7" s="155">
        <f t="shared" si="4"/>
        <v>99900</v>
      </c>
      <c r="M7" s="155">
        <f t="shared" si="4"/>
        <v>1049042</v>
      </c>
    </row>
    <row r="8" spans="1:14" ht="39.6" x14ac:dyDescent="0.3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6.4" x14ac:dyDescent="0.3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1046327</v>
      </c>
      <c r="L9" s="155">
        <f t="shared" si="4"/>
        <v>165673</v>
      </c>
      <c r="M9" s="155">
        <f t="shared" si="4"/>
        <v>1212000</v>
      </c>
    </row>
    <row r="10" spans="1:14" ht="26.4" x14ac:dyDescent="0.3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0</v>
      </c>
      <c r="M10" s="155">
        <f t="shared" si="4"/>
        <v>0</v>
      </c>
    </row>
    <row r="11" spans="1:14" ht="26.4" x14ac:dyDescent="0.3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6.4" x14ac:dyDescent="0.3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27376</v>
      </c>
      <c r="L12" s="155">
        <f t="shared" si="4"/>
        <v>0</v>
      </c>
      <c r="M12" s="155">
        <f t="shared" si="4"/>
        <v>27376</v>
      </c>
    </row>
    <row r="13" spans="1:14" x14ac:dyDescent="0.3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17098000</v>
      </c>
      <c r="L13" s="155">
        <f t="shared" si="4"/>
        <v>895000</v>
      </c>
      <c r="M13" s="155">
        <f t="shared" si="4"/>
        <v>17993000</v>
      </c>
    </row>
    <row r="14" spans="1:14" ht="26.4" x14ac:dyDescent="0.3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6.4" x14ac:dyDescent="0.3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0</v>
      </c>
      <c r="M15" s="155">
        <f t="shared" si="4"/>
        <v>0</v>
      </c>
    </row>
    <row r="16" spans="1:14" ht="52.8" x14ac:dyDescent="0.3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9.6" x14ac:dyDescent="0.3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6.4" x14ac:dyDescent="0.3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9.6" hidden="1" x14ac:dyDescent="0.3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0</v>
      </c>
      <c r="L19" s="161">
        <f>SUM(L20,L33,L41,L83)</f>
        <v>0</v>
      </c>
      <c r="M19" s="161">
        <f>SUM(M20,M33,M41,M83)</f>
        <v>0</v>
      </c>
    </row>
    <row r="20" spans="1:14" ht="39.6" hidden="1" x14ac:dyDescent="0.3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0</v>
      </c>
      <c r="L20" s="166">
        <f>SUM(L22)</f>
        <v>0</v>
      </c>
      <c r="M20" s="166">
        <f>SUM(M22)</f>
        <v>0</v>
      </c>
    </row>
    <row r="21" spans="1:14" ht="26.4" hidden="1" x14ac:dyDescent="0.3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0</v>
      </c>
      <c r="L21" s="171">
        <f>SUMIF($F22:$F32,$G21,L22:L32)</f>
        <v>0</v>
      </c>
      <c r="M21" s="171">
        <f>SUMIF($F22:$F32,$G21,M22:M32)</f>
        <v>0</v>
      </c>
      <c r="N21" s="172"/>
    </row>
    <row r="22" spans="1:14" ht="26.4" hidden="1" x14ac:dyDescent="0.3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0</v>
      </c>
      <c r="L22" s="176">
        <f t="shared" si="10"/>
        <v>0</v>
      </c>
      <c r="M22" s="176">
        <f t="shared" si="10"/>
        <v>0</v>
      </c>
      <c r="N22" s="177"/>
    </row>
    <row r="23" spans="1:14" ht="26.4" hidden="1" x14ac:dyDescent="0.3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0</v>
      </c>
      <c r="L23" s="176">
        <f t="shared" si="11"/>
        <v>0</v>
      </c>
      <c r="M23" s="176">
        <f t="shared" si="11"/>
        <v>0</v>
      </c>
      <c r="N23" s="178"/>
    </row>
    <row r="24" spans="1:14" hidden="1" x14ac:dyDescent="0.3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hidden="1" x14ac:dyDescent="0.3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hidden="1" x14ac:dyDescent="0.3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0</v>
      </c>
      <c r="L26" s="176">
        <f>SUM(L27:L31)</f>
        <v>0</v>
      </c>
      <c r="M26" s="176">
        <f>SUM(M27:M31)</f>
        <v>0</v>
      </c>
      <c r="N26" s="172"/>
    </row>
    <row r="27" spans="1:14" hidden="1" x14ac:dyDescent="0.3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0</v>
      </c>
      <c r="L27" s="196">
        <v>0</v>
      </c>
      <c r="M27" s="180">
        <f>K27+L27</f>
        <v>0</v>
      </c>
      <c r="N27" s="38">
        <v>121</v>
      </c>
    </row>
    <row r="28" spans="1:14" hidden="1" x14ac:dyDescent="0.3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hidden="1" x14ac:dyDescent="0.3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hidden="1" x14ac:dyDescent="0.3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6.4" hidden="1" x14ac:dyDescent="0.3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0</v>
      </c>
      <c r="L31" s="196">
        <v>0</v>
      </c>
      <c r="M31" s="180">
        <f>K31+L31</f>
        <v>0</v>
      </c>
      <c r="N31" s="38">
        <v>121</v>
      </c>
    </row>
    <row r="32" spans="1:14" hidden="1" x14ac:dyDescent="0.3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9.6" hidden="1" x14ac:dyDescent="0.3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0</v>
      </c>
      <c r="L33" s="182">
        <f>SUM(L35)</f>
        <v>0</v>
      </c>
      <c r="M33" s="182">
        <f>SUM(M35)</f>
        <v>0</v>
      </c>
      <c r="N33" s="172"/>
    </row>
    <row r="34" spans="1:14" ht="26.4" hidden="1" x14ac:dyDescent="0.3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0</v>
      </c>
      <c r="L34" s="171">
        <f t="shared" si="12"/>
        <v>0</v>
      </c>
      <c r="M34" s="171">
        <f>SUMIF($F35:$F40,$G34,M35:M40)</f>
        <v>0</v>
      </c>
      <c r="N34" s="172"/>
    </row>
    <row r="35" spans="1:14" hidden="1" x14ac:dyDescent="0.3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0</v>
      </c>
      <c r="L35" s="176">
        <f t="shared" si="13"/>
        <v>0</v>
      </c>
      <c r="M35" s="176">
        <f t="shared" si="13"/>
        <v>0</v>
      </c>
    </row>
    <row r="36" spans="1:14" hidden="1" x14ac:dyDescent="0.3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0</v>
      </c>
      <c r="L36" s="176">
        <f>SUM(L37)</f>
        <v>0</v>
      </c>
      <c r="M36" s="176">
        <f>SUM(M37)</f>
        <v>0</v>
      </c>
    </row>
    <row r="37" spans="1:14" hidden="1" x14ac:dyDescent="0.3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0</v>
      </c>
      <c r="L37" s="176">
        <f t="shared" ref="L37:M37" si="15">SUM(L38:L39)</f>
        <v>0</v>
      </c>
      <c r="M37" s="176">
        <f t="shared" si="15"/>
        <v>0</v>
      </c>
      <c r="N37" s="172"/>
    </row>
    <row r="38" spans="1:14" ht="26.4" hidden="1" x14ac:dyDescent="0.3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0</v>
      </c>
      <c r="L38" s="196">
        <v>0</v>
      </c>
      <c r="M38" s="180">
        <f>K38+L38</f>
        <v>0</v>
      </c>
      <c r="N38" s="38">
        <v>121</v>
      </c>
    </row>
    <row r="39" spans="1:14" hidden="1" x14ac:dyDescent="0.3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hidden="1" x14ac:dyDescent="0.3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9.6" hidden="1" x14ac:dyDescent="0.3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0</v>
      </c>
      <c r="L41" s="166">
        <f>SUM(L43)</f>
        <v>0</v>
      </c>
      <c r="M41" s="166">
        <f>SUM(M43)</f>
        <v>0</v>
      </c>
      <c r="N41" s="183"/>
    </row>
    <row r="42" spans="1:14" ht="26.4" hidden="1" x14ac:dyDescent="0.3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0</v>
      </c>
      <c r="L42" s="171">
        <f t="shared" si="16"/>
        <v>0</v>
      </c>
      <c r="M42" s="171">
        <f>SUMIF($F43:$F82,$G42,M43:M82)</f>
        <v>0</v>
      </c>
      <c r="N42" s="172"/>
    </row>
    <row r="43" spans="1:14" hidden="1" x14ac:dyDescent="0.3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0</v>
      </c>
      <c r="L43" s="176">
        <f t="shared" si="17"/>
        <v>0</v>
      </c>
      <c r="M43" s="176">
        <f t="shared" si="17"/>
        <v>0</v>
      </c>
      <c r="N43" s="172"/>
    </row>
    <row r="44" spans="1:14" hidden="1" x14ac:dyDescent="0.3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0</v>
      </c>
      <c r="L44" s="176">
        <f>SUM(L45,L49,L55,L67,L65)</f>
        <v>0</v>
      </c>
      <c r="M44" s="176">
        <f>SUM(M45,M49,M55,M67,M65)</f>
        <v>0</v>
      </c>
    </row>
    <row r="45" spans="1:14" hidden="1" x14ac:dyDescent="0.3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0</v>
      </c>
      <c r="L45" s="176">
        <f>SUM(L46:L48)</f>
        <v>0</v>
      </c>
      <c r="M45" s="176">
        <f>SUM(M46:M48)</f>
        <v>0</v>
      </c>
      <c r="N45" s="172"/>
    </row>
    <row r="46" spans="1:14" hidden="1" x14ac:dyDescent="0.3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0</v>
      </c>
      <c r="L46" s="196">
        <v>0</v>
      </c>
      <c r="M46" s="180">
        <f>K46+L46</f>
        <v>0</v>
      </c>
      <c r="N46" s="38">
        <v>121</v>
      </c>
    </row>
    <row r="47" spans="1:14" hidden="1" x14ac:dyDescent="0.3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0</v>
      </c>
      <c r="L47" s="196">
        <v>0</v>
      </c>
      <c r="M47" s="180">
        <f>K47+L47</f>
        <v>0</v>
      </c>
      <c r="N47" s="38">
        <v>121</v>
      </c>
    </row>
    <row r="48" spans="1:14" hidden="1" x14ac:dyDescent="0.3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0</v>
      </c>
      <c r="L48" s="196">
        <v>0</v>
      </c>
      <c r="M48" s="180">
        <f>K48+L48</f>
        <v>0</v>
      </c>
      <c r="N48" s="38">
        <v>121</v>
      </c>
    </row>
    <row r="49" spans="1:14" hidden="1" x14ac:dyDescent="0.3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0</v>
      </c>
      <c r="L49" s="176">
        <f>SUM(L50:L54)</f>
        <v>0</v>
      </c>
      <c r="M49" s="176">
        <f>SUM(M50:M54)</f>
        <v>0</v>
      </c>
    </row>
    <row r="50" spans="1:14" ht="26.4" hidden="1" x14ac:dyDescent="0.3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0</v>
      </c>
      <c r="L50" s="196">
        <v>0</v>
      </c>
      <c r="M50" s="180">
        <f>K50+L50</f>
        <v>0</v>
      </c>
      <c r="N50" s="38">
        <v>121</v>
      </c>
    </row>
    <row r="51" spans="1:14" hidden="1" x14ac:dyDescent="0.3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0</v>
      </c>
      <c r="L51" s="196">
        <v>0</v>
      </c>
      <c r="M51" s="180">
        <f>K51+L51</f>
        <v>0</v>
      </c>
      <c r="N51" s="38">
        <v>121</v>
      </c>
    </row>
    <row r="52" spans="1:14" ht="26.4" hidden="1" x14ac:dyDescent="0.3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0</v>
      </c>
      <c r="L52" s="196">
        <v>0</v>
      </c>
      <c r="M52" s="180">
        <f>K52+L52</f>
        <v>0</v>
      </c>
      <c r="N52" s="38">
        <v>121</v>
      </c>
    </row>
    <row r="53" spans="1:14" hidden="1" x14ac:dyDescent="0.3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0</v>
      </c>
      <c r="L53" s="196">
        <v>0</v>
      </c>
      <c r="M53" s="180">
        <f>K53+L53</f>
        <v>0</v>
      </c>
      <c r="N53" s="38">
        <v>121</v>
      </c>
    </row>
    <row r="54" spans="1:14" ht="26.4" hidden="1" x14ac:dyDescent="0.3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0</v>
      </c>
      <c r="L54" s="196">
        <v>0</v>
      </c>
      <c r="M54" s="180">
        <f>K54+L54</f>
        <v>0</v>
      </c>
      <c r="N54" s="38">
        <v>121</v>
      </c>
    </row>
    <row r="55" spans="1:14" hidden="1" x14ac:dyDescent="0.3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0</v>
      </c>
      <c r="L55" s="176">
        <f>SUM(L56:L64)</f>
        <v>0</v>
      </c>
      <c r="M55" s="176">
        <f>SUM(M56:M64)</f>
        <v>0</v>
      </c>
      <c r="N55" s="172"/>
    </row>
    <row r="56" spans="1:14" hidden="1" x14ac:dyDescent="0.3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0</v>
      </c>
      <c r="L56" s="196">
        <v>0</v>
      </c>
      <c r="M56" s="180">
        <f t="shared" ref="M56:M64" si="18">K56+L56</f>
        <v>0</v>
      </c>
      <c r="N56" s="38">
        <v>121</v>
      </c>
    </row>
    <row r="57" spans="1:14" ht="26.4" hidden="1" x14ac:dyDescent="0.3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8"/>
        <v>0</v>
      </c>
      <c r="N57" s="38">
        <v>121</v>
      </c>
    </row>
    <row r="58" spans="1:14" hidden="1" x14ac:dyDescent="0.3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hidden="1" x14ac:dyDescent="0.3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0</v>
      </c>
      <c r="L59" s="196">
        <v>0</v>
      </c>
      <c r="M59" s="180">
        <f t="shared" si="18"/>
        <v>0</v>
      </c>
      <c r="N59" s="38">
        <v>121</v>
      </c>
    </row>
    <row r="60" spans="1:14" hidden="1" x14ac:dyDescent="0.3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0</v>
      </c>
      <c r="L60" s="196">
        <v>0</v>
      </c>
      <c r="M60" s="180">
        <f t="shared" si="18"/>
        <v>0</v>
      </c>
      <c r="N60" s="38">
        <v>121</v>
      </c>
    </row>
    <row r="61" spans="1:14" hidden="1" x14ac:dyDescent="0.3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0</v>
      </c>
      <c r="L61" s="196">
        <v>0</v>
      </c>
      <c r="M61" s="180">
        <f t="shared" si="18"/>
        <v>0</v>
      </c>
      <c r="N61" s="38">
        <v>121</v>
      </c>
    </row>
    <row r="62" spans="1:14" hidden="1" x14ac:dyDescent="0.3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0</v>
      </c>
      <c r="L62" s="196">
        <v>0</v>
      </c>
      <c r="M62" s="180">
        <f t="shared" si="18"/>
        <v>0</v>
      </c>
      <c r="N62" s="38">
        <v>121</v>
      </c>
    </row>
    <row r="63" spans="1:14" hidden="1" x14ac:dyDescent="0.3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0</v>
      </c>
      <c r="L63" s="196">
        <v>0</v>
      </c>
      <c r="M63" s="180">
        <f t="shared" si="18"/>
        <v>0</v>
      </c>
      <c r="N63" s="38">
        <v>121</v>
      </c>
    </row>
    <row r="64" spans="1:14" hidden="1" x14ac:dyDescent="0.3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8"/>
        <v>0</v>
      </c>
      <c r="N64" s="38">
        <v>121</v>
      </c>
    </row>
    <row r="65" spans="1:14" ht="26.4" hidden="1" x14ac:dyDescent="0.3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6.4" hidden="1" x14ac:dyDescent="0.3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6.4" hidden="1" x14ac:dyDescent="0.3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0</v>
      </c>
      <c r="L67" s="176">
        <f>SUM(L68:L72)</f>
        <v>0</v>
      </c>
      <c r="M67" s="176">
        <f>SUM(M68:M72)</f>
        <v>0</v>
      </c>
    </row>
    <row r="68" spans="1:14" hidden="1" x14ac:dyDescent="0.3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hidden="1" x14ac:dyDescent="0.3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0</v>
      </c>
      <c r="L69" s="196">
        <v>0</v>
      </c>
      <c r="M69" s="180">
        <f>K69+L69</f>
        <v>0</v>
      </c>
      <c r="N69" s="38">
        <v>121</v>
      </c>
    </row>
    <row r="70" spans="1:14" hidden="1" x14ac:dyDescent="0.3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0</v>
      </c>
      <c r="L70" s="196">
        <v>0</v>
      </c>
      <c r="M70" s="180">
        <f>K70+L70</f>
        <v>0</v>
      </c>
      <c r="N70" s="38">
        <v>121</v>
      </c>
    </row>
    <row r="71" spans="1:14" hidden="1" x14ac:dyDescent="0.3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0</v>
      </c>
      <c r="L71" s="196">
        <v>0</v>
      </c>
      <c r="M71" s="180">
        <f>K71+L71</f>
        <v>0</v>
      </c>
      <c r="N71" s="38">
        <v>121</v>
      </c>
    </row>
    <row r="72" spans="1:14" ht="26.4" hidden="1" x14ac:dyDescent="0.3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0</v>
      </c>
      <c r="L72" s="196">
        <v>0</v>
      </c>
      <c r="M72" s="180">
        <f>K72+L72</f>
        <v>0</v>
      </c>
      <c r="N72" s="38">
        <v>121</v>
      </c>
    </row>
    <row r="73" spans="1:14" hidden="1" x14ac:dyDescent="0.3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hidden="1" x14ac:dyDescent="0.3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6.4" hidden="1" x14ac:dyDescent="0.3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6.4" hidden="1" x14ac:dyDescent="0.3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hidden="1" x14ac:dyDescent="0.3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6.4" hidden="1" x14ac:dyDescent="0.3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6.4" hidden="1" x14ac:dyDescent="0.3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0</v>
      </c>
      <c r="L79" s="176">
        <f>SUM(L80)</f>
        <v>0</v>
      </c>
      <c r="M79" s="176">
        <f>SUM(M80)</f>
        <v>0</v>
      </c>
      <c r="N79" s="172"/>
    </row>
    <row r="80" spans="1:14" ht="26.4" hidden="1" x14ac:dyDescent="0.3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0</v>
      </c>
      <c r="L80" s="176">
        <f t="shared" si="23"/>
        <v>0</v>
      </c>
      <c r="M80" s="176">
        <f t="shared" si="23"/>
        <v>0</v>
      </c>
      <c r="N80" s="172"/>
    </row>
    <row r="81" spans="1:14" ht="26.4" hidden="1" x14ac:dyDescent="0.3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0</v>
      </c>
      <c r="L81" s="196">
        <v>0</v>
      </c>
      <c r="M81" s="180">
        <f>K81+L81</f>
        <v>0</v>
      </c>
      <c r="N81" s="38">
        <v>121</v>
      </c>
    </row>
    <row r="82" spans="1:14" hidden="1" x14ac:dyDescent="0.3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9.6" hidden="1" x14ac:dyDescent="0.3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0</v>
      </c>
      <c r="L83" s="166">
        <f>SUM(L86)</f>
        <v>0</v>
      </c>
      <c r="M83" s="166">
        <f>SUM(M86)</f>
        <v>0</v>
      </c>
      <c r="N83" s="183"/>
    </row>
    <row r="84" spans="1:14" ht="26.4" hidden="1" x14ac:dyDescent="0.3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0</v>
      </c>
      <c r="L84" s="171">
        <f t="shared" si="24"/>
        <v>0</v>
      </c>
      <c r="M84" s="171">
        <f>SUMIF($F86:$F103,$G84,M86:M103)</f>
        <v>0</v>
      </c>
      <c r="N84" s="172"/>
    </row>
    <row r="85" spans="1:14" ht="39.6" hidden="1" x14ac:dyDescent="0.3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hidden="1" x14ac:dyDescent="0.3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0</v>
      </c>
      <c r="L86" s="176">
        <f t="shared" si="30"/>
        <v>0</v>
      </c>
      <c r="M86" s="176">
        <f t="shared" si="30"/>
        <v>0</v>
      </c>
      <c r="N86" s="172"/>
    </row>
    <row r="87" spans="1:14" hidden="1" x14ac:dyDescent="0.3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0</v>
      </c>
      <c r="L87" s="176">
        <f>SUM(L88,L93,L101)</f>
        <v>0</v>
      </c>
      <c r="M87" s="176">
        <f>SUM(M88,M93,M101)</f>
        <v>0</v>
      </c>
    </row>
    <row r="88" spans="1:14" hidden="1" x14ac:dyDescent="0.3">
      <c r="A88" s="27">
        <f t="shared" si="27"/>
        <v>322</v>
      </c>
      <c r="B88" s="28" t="str">
        <f t="shared" ref="B88:B165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0</v>
      </c>
      <c r="L88" s="176">
        <f>SUM(L89:L92)</f>
        <v>0</v>
      </c>
      <c r="M88" s="176">
        <f>SUM(M89:M92)</f>
        <v>0</v>
      </c>
    </row>
    <row r="89" spans="1:14" ht="26.4" hidden="1" x14ac:dyDescent="0.3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0</v>
      </c>
      <c r="L89" s="196">
        <v>0</v>
      </c>
      <c r="M89" s="180">
        <f>K89+L89</f>
        <v>0</v>
      </c>
      <c r="N89" s="38">
        <v>121</v>
      </c>
    </row>
    <row r="90" spans="1:14" hidden="1" x14ac:dyDescent="0.3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0</v>
      </c>
      <c r="L90" s="196">
        <v>0</v>
      </c>
      <c r="M90" s="180">
        <f>K90+L90</f>
        <v>0</v>
      </c>
      <c r="N90" s="38">
        <v>121</v>
      </c>
    </row>
    <row r="91" spans="1:14" hidden="1" x14ac:dyDescent="0.3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hidden="1" x14ac:dyDescent="0.3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hidden="1" x14ac:dyDescent="0.3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0</v>
      </c>
      <c r="L93" s="176">
        <f>SUM(L94:L100)</f>
        <v>0</v>
      </c>
      <c r="M93" s="176">
        <f>SUM(M94:M100)</f>
        <v>0</v>
      </c>
      <c r="N93" s="172"/>
    </row>
    <row r="94" spans="1:14" hidden="1" x14ac:dyDescent="0.3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6.4" hidden="1" x14ac:dyDescent="0.3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0</v>
      </c>
      <c r="L95" s="196">
        <v>0</v>
      </c>
      <c r="M95" s="180">
        <f t="shared" si="36"/>
        <v>0</v>
      </c>
      <c r="N95" s="38">
        <v>121</v>
      </c>
    </row>
    <row r="96" spans="1:14" hidden="1" x14ac:dyDescent="0.3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0</v>
      </c>
      <c r="L96" s="196">
        <v>0</v>
      </c>
      <c r="M96" s="180">
        <f t="shared" si="36"/>
        <v>0</v>
      </c>
      <c r="N96" s="38">
        <v>121</v>
      </c>
    </row>
    <row r="97" spans="1:14" hidden="1" x14ac:dyDescent="0.3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hidden="1" x14ac:dyDescent="0.3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0</v>
      </c>
      <c r="L98" s="196">
        <v>0</v>
      </c>
      <c r="M98" s="180">
        <f t="shared" si="36"/>
        <v>0</v>
      </c>
      <c r="N98" s="38">
        <v>121</v>
      </c>
    </row>
    <row r="99" spans="1:14" hidden="1" x14ac:dyDescent="0.3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hidden="1" x14ac:dyDescent="0.3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6.4" hidden="1" x14ac:dyDescent="0.3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hidden="1" x14ac:dyDescent="0.3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3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9.6" x14ac:dyDescent="0.3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SUM(K105,K118,K126,K170,K191)</f>
        <v>949142</v>
      </c>
      <c r="L104" s="188">
        <f>SUM(L105,L118,L126,L170,L191)</f>
        <v>99900</v>
      </c>
      <c r="M104" s="188">
        <f>SUM(M105,M118,M126,M170,M191)</f>
        <v>1049042</v>
      </c>
      <c r="N104" s="172"/>
    </row>
    <row r="105" spans="1:14" ht="39.6" x14ac:dyDescent="0.3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10000</v>
      </c>
      <c r="L105" s="166">
        <f t="shared" ref="L105:M105" si="37">SUM(L107)</f>
        <v>0</v>
      </c>
      <c r="M105" s="166">
        <f t="shared" si="37"/>
        <v>10000</v>
      </c>
      <c r="N105" s="189"/>
    </row>
    <row r="106" spans="1:14" ht="26.4" x14ac:dyDescent="0.3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10000</v>
      </c>
      <c r="L106" s="171">
        <f t="shared" si="38"/>
        <v>0</v>
      </c>
      <c r="M106" s="171">
        <f t="shared" si="38"/>
        <v>10000</v>
      </c>
      <c r="N106" s="172"/>
    </row>
    <row r="107" spans="1:14" ht="26.4" x14ac:dyDescent="0.3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10000</v>
      </c>
      <c r="L107" s="176">
        <f t="shared" si="39"/>
        <v>0</v>
      </c>
      <c r="M107" s="176">
        <f t="shared" si="39"/>
        <v>10000</v>
      </c>
      <c r="N107" s="177"/>
    </row>
    <row r="108" spans="1:14" ht="26.4" x14ac:dyDescent="0.3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10000</v>
      </c>
      <c r="L108" s="176">
        <f t="shared" ref="L108:M108" si="40">SUM(L109,L111)</f>
        <v>0</v>
      </c>
      <c r="M108" s="176">
        <f t="shared" si="40"/>
        <v>10000</v>
      </c>
      <c r="N108" s="178"/>
    </row>
    <row r="109" spans="1:14" x14ac:dyDescent="0.3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x14ac:dyDescent="0.3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x14ac:dyDescent="0.3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10000</v>
      </c>
      <c r="L111" s="176">
        <f>SUM(L112:L116)</f>
        <v>0</v>
      </c>
      <c r="M111" s="176">
        <f>SUM(M112:M116)</f>
        <v>10000</v>
      </c>
      <c r="N111" s="172"/>
    </row>
    <row r="112" spans="1:14" x14ac:dyDescent="0.3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x14ac:dyDescent="0.3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x14ac:dyDescent="0.3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x14ac:dyDescent="0.3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5000</v>
      </c>
      <c r="L115" s="196">
        <v>1617</v>
      </c>
      <c r="M115" s="180">
        <f>K115+L115</f>
        <v>6617</v>
      </c>
      <c r="N115" s="38">
        <v>122</v>
      </c>
    </row>
    <row r="116" spans="1:14" ht="26.4" x14ac:dyDescent="0.3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5000</v>
      </c>
      <c r="L116" s="196">
        <v>-1617</v>
      </c>
      <c r="M116" s="180">
        <f>K116+L116</f>
        <v>3383</v>
      </c>
      <c r="N116" s="38">
        <v>122</v>
      </c>
    </row>
    <row r="117" spans="1:14" x14ac:dyDescent="0.3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customHeight="1" x14ac:dyDescent="0.3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163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6.4" x14ac:dyDescent="0.3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x14ac:dyDescent="0.3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x14ac:dyDescent="0.3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x14ac:dyDescent="0.3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6.4" x14ac:dyDescent="0.3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179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x14ac:dyDescent="0.3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179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x14ac:dyDescent="0.3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9.6" x14ac:dyDescent="0.3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276950</v>
      </c>
      <c r="L126" s="182">
        <f>SUM(L128)</f>
        <v>10000</v>
      </c>
      <c r="M126" s="182">
        <f>SUM(M128)</f>
        <v>286950</v>
      </c>
    </row>
    <row r="127" spans="1:14" ht="26.4" x14ac:dyDescent="0.3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>SUMIF($F128:$F169,$G127,K128:K169)</f>
        <v>276950</v>
      </c>
      <c r="L127" s="171">
        <f>SUMIF($F128:$F169,$G127,L128:L169)</f>
        <v>10000</v>
      </c>
      <c r="M127" s="171">
        <f>SUMIF($F128:$F169,$G127,M128:M169)</f>
        <v>286950</v>
      </c>
      <c r="N127" s="172"/>
    </row>
    <row r="128" spans="1:14" x14ac:dyDescent="0.3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>SUM(K129,K158,K166)</f>
        <v>276950</v>
      </c>
      <c r="L128" s="176">
        <f>SUM(L129,L158,L166)</f>
        <v>10000</v>
      </c>
      <c r="M128" s="176">
        <f>SUM(M129,M158,M166)</f>
        <v>286950</v>
      </c>
    </row>
    <row r="129" spans="1:14" x14ac:dyDescent="0.3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276950</v>
      </c>
      <c r="L129" s="176">
        <f>SUM(L130,L134,L140,L150,L152)</f>
        <v>10000</v>
      </c>
      <c r="M129" s="176">
        <f>SUM(M130,M134,M140,M150,M152)</f>
        <v>286950</v>
      </c>
      <c r="N129" s="172"/>
    </row>
    <row r="130" spans="1:14" x14ac:dyDescent="0.3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52400</v>
      </c>
      <c r="L130" s="176">
        <f>SUM(L131:L133)</f>
        <v>11600</v>
      </c>
      <c r="M130" s="176">
        <f>SUM(M131:M133)</f>
        <v>64000</v>
      </c>
      <c r="N130" s="191"/>
    </row>
    <row r="131" spans="1:14" x14ac:dyDescent="0.3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32000</v>
      </c>
      <c r="L131" s="196">
        <v>-2000</v>
      </c>
      <c r="M131" s="180">
        <f>K131+L131</f>
        <v>30000</v>
      </c>
      <c r="N131" s="172">
        <v>122</v>
      </c>
    </row>
    <row r="132" spans="1:14" x14ac:dyDescent="0.3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400</v>
      </c>
      <c r="L132" s="196">
        <v>1480</v>
      </c>
      <c r="M132" s="180">
        <f>K132+L132</f>
        <v>1880</v>
      </c>
      <c r="N132" s="172">
        <v>122</v>
      </c>
    </row>
    <row r="133" spans="1:14" x14ac:dyDescent="0.3">
      <c r="A133" s="27">
        <f t="shared" ref="A133:A203" si="47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20000</v>
      </c>
      <c r="L133" s="196">
        <v>12120</v>
      </c>
      <c r="M133" s="180">
        <f>K133+L133</f>
        <v>32120</v>
      </c>
      <c r="N133" s="172">
        <v>122</v>
      </c>
    </row>
    <row r="134" spans="1:14" x14ac:dyDescent="0.3">
      <c r="A134" s="27">
        <f t="shared" si="47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137020</v>
      </c>
      <c r="L134" s="176">
        <f>SUM(L135:L139)</f>
        <v>3477</v>
      </c>
      <c r="M134" s="176">
        <f>SUM(M135:M139)</f>
        <v>140497</v>
      </c>
      <c r="N134" s="172"/>
    </row>
    <row r="135" spans="1:14" ht="26.4" x14ac:dyDescent="0.3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104500</v>
      </c>
      <c r="L135" s="196">
        <v>6500</v>
      </c>
      <c r="M135" s="180">
        <f>K135+L135</f>
        <v>111000</v>
      </c>
      <c r="N135" s="172">
        <v>122</v>
      </c>
    </row>
    <row r="136" spans="1:14" x14ac:dyDescent="0.3">
      <c r="A136" s="27">
        <f t="shared" si="47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6.4" x14ac:dyDescent="0.3">
      <c r="A137" s="27">
        <f t="shared" si="47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10000</v>
      </c>
      <c r="L137" s="196">
        <v>1162</v>
      </c>
      <c r="M137" s="180">
        <f>K137+L137</f>
        <v>11162</v>
      </c>
      <c r="N137" s="172">
        <v>122</v>
      </c>
    </row>
    <row r="138" spans="1:14" x14ac:dyDescent="0.3">
      <c r="A138" s="27">
        <f t="shared" si="47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22000</v>
      </c>
      <c r="L138" s="196">
        <v>-5000</v>
      </c>
      <c r="M138" s="180">
        <f>K138+L138</f>
        <v>17000</v>
      </c>
      <c r="N138" s="172">
        <v>122</v>
      </c>
    </row>
    <row r="139" spans="1:14" ht="26.4" x14ac:dyDescent="0.3">
      <c r="A139" s="27">
        <f t="shared" si="47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520</v>
      </c>
      <c r="L139" s="196">
        <v>815</v>
      </c>
      <c r="M139" s="180">
        <f>K139+L139</f>
        <v>1335</v>
      </c>
      <c r="N139" s="172">
        <v>122</v>
      </c>
    </row>
    <row r="140" spans="1:14" x14ac:dyDescent="0.3">
      <c r="A140" s="27">
        <f t="shared" si="47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55170</v>
      </c>
      <c r="L140" s="176">
        <f>SUM(L141:L149)</f>
        <v>830</v>
      </c>
      <c r="M140" s="176">
        <f>SUM(M141:M149)</f>
        <v>56000</v>
      </c>
      <c r="N140" s="172"/>
    </row>
    <row r="141" spans="1:14" x14ac:dyDescent="0.3">
      <c r="A141" s="27">
        <f t="shared" si="47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17000</v>
      </c>
      <c r="L141" s="196">
        <v>1000</v>
      </c>
      <c r="M141" s="180">
        <f t="shared" ref="M141:M149" si="48">K141+L141</f>
        <v>18000</v>
      </c>
      <c r="N141" s="172">
        <v>122</v>
      </c>
    </row>
    <row r="142" spans="1:14" ht="26.4" x14ac:dyDescent="0.3">
      <c r="A142" s="27">
        <f t="shared" si="47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3000</v>
      </c>
      <c r="L142" s="196">
        <v>-2723</v>
      </c>
      <c r="M142" s="180">
        <f t="shared" si="48"/>
        <v>277</v>
      </c>
      <c r="N142" s="172">
        <v>122</v>
      </c>
    </row>
    <row r="143" spans="1:14" x14ac:dyDescent="0.3">
      <c r="A143" s="27">
        <f t="shared" si="47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3840</v>
      </c>
      <c r="L143" s="196">
        <v>0</v>
      </c>
      <c r="M143" s="180">
        <f t="shared" si="48"/>
        <v>3840</v>
      </c>
      <c r="N143" s="172">
        <v>122</v>
      </c>
    </row>
    <row r="144" spans="1:14" x14ac:dyDescent="0.3">
      <c r="A144" s="27">
        <f t="shared" si="47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27000</v>
      </c>
      <c r="L144" s="196">
        <v>5000</v>
      </c>
      <c r="M144" s="180">
        <f t="shared" si="48"/>
        <v>32000</v>
      </c>
      <c r="N144" s="172">
        <v>122</v>
      </c>
    </row>
    <row r="145" spans="1:14" x14ac:dyDescent="0.3">
      <c r="A145" s="27">
        <f t="shared" si="47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48"/>
        <v>0</v>
      </c>
      <c r="N145" s="172">
        <v>122</v>
      </c>
    </row>
    <row r="146" spans="1:14" x14ac:dyDescent="0.3">
      <c r="A146" s="27">
        <f t="shared" si="47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48"/>
        <v>0</v>
      </c>
      <c r="N146" s="172">
        <v>122</v>
      </c>
    </row>
    <row r="147" spans="1:14" x14ac:dyDescent="0.3">
      <c r="A147" s="27">
        <f t="shared" si="47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48"/>
        <v>0</v>
      </c>
      <c r="N147" s="172">
        <v>122</v>
      </c>
    </row>
    <row r="148" spans="1:14" x14ac:dyDescent="0.3">
      <c r="A148" s="27">
        <f t="shared" si="47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1330</v>
      </c>
      <c r="L148" s="196">
        <v>0</v>
      </c>
      <c r="M148" s="180">
        <f t="shared" si="48"/>
        <v>1330</v>
      </c>
      <c r="N148" s="172">
        <v>122</v>
      </c>
    </row>
    <row r="149" spans="1:14" x14ac:dyDescent="0.3">
      <c r="A149" s="27">
        <f t="shared" si="47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3000</v>
      </c>
      <c r="L149" s="196">
        <v>-2447</v>
      </c>
      <c r="M149" s="180">
        <f t="shared" si="48"/>
        <v>553</v>
      </c>
      <c r="N149" s="172">
        <v>122</v>
      </c>
    </row>
    <row r="150" spans="1:14" ht="26.4" x14ac:dyDescent="0.3">
      <c r="A150" s="27">
        <f t="shared" si="47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6.4" x14ac:dyDescent="0.3">
      <c r="A151" s="27">
        <f t="shared" si="47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6.4" x14ac:dyDescent="0.3">
      <c r="A152" s="27">
        <f t="shared" si="47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32360</v>
      </c>
      <c r="L152" s="176">
        <f>SUM(L153:L157)</f>
        <v>-5907</v>
      </c>
      <c r="M152" s="176">
        <f>SUM(M153:M157)</f>
        <v>26453</v>
      </c>
    </row>
    <row r="153" spans="1:14" x14ac:dyDescent="0.3">
      <c r="A153" s="27">
        <f t="shared" si="47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x14ac:dyDescent="0.3">
      <c r="A154" s="27">
        <f t="shared" si="47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6000</v>
      </c>
      <c r="L154" s="196">
        <v>613</v>
      </c>
      <c r="M154" s="180">
        <f>K154+L154</f>
        <v>6613</v>
      </c>
      <c r="N154" s="172">
        <v>122</v>
      </c>
    </row>
    <row r="155" spans="1:14" x14ac:dyDescent="0.3">
      <c r="A155" s="27">
        <f t="shared" si="47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500</v>
      </c>
      <c r="L155" s="196">
        <v>200</v>
      </c>
      <c r="M155" s="180">
        <f>K155+L155</f>
        <v>700</v>
      </c>
      <c r="N155" s="172">
        <v>122</v>
      </c>
    </row>
    <row r="156" spans="1:14" x14ac:dyDescent="0.3">
      <c r="A156" s="27">
        <f t="shared" si="47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6.4" x14ac:dyDescent="0.3">
      <c r="A157" s="27">
        <f t="shared" si="47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25860</v>
      </c>
      <c r="L157" s="196">
        <v>-6720</v>
      </c>
      <c r="M157" s="180">
        <f>K157+L157</f>
        <v>19140</v>
      </c>
      <c r="N157" s="172">
        <v>122</v>
      </c>
    </row>
    <row r="158" spans="1:14" x14ac:dyDescent="0.3">
      <c r="A158" s="27">
        <f t="shared" si="47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SUM(K161,K159)</f>
        <v>0</v>
      </c>
      <c r="L158" s="176">
        <f t="shared" ref="L158:M158" si="49">SUM(L161,L159)</f>
        <v>0</v>
      </c>
      <c r="M158" s="176">
        <f t="shared" si="49"/>
        <v>0</v>
      </c>
      <c r="N158" s="172"/>
    </row>
    <row r="159" spans="1:14" ht="26.4" x14ac:dyDescent="0.3">
      <c r="C159" s="35"/>
      <c r="D159" s="35"/>
      <c r="E159" s="36"/>
      <c r="F159" s="152"/>
      <c r="G159" s="173">
        <v>342</v>
      </c>
      <c r="H159" s="174"/>
      <c r="I159" s="174"/>
      <c r="J159" s="175" t="s">
        <v>308</v>
      </c>
      <c r="K159" s="176">
        <f>SUM(K160)</f>
        <v>0</v>
      </c>
      <c r="L159" s="176">
        <f>SUM(L160)</f>
        <v>0</v>
      </c>
      <c r="M159" s="176">
        <f t="shared" ref="M159" si="50">SUM(M160)</f>
        <v>0</v>
      </c>
      <c r="N159" s="172"/>
    </row>
    <row r="160" spans="1:14" ht="52.8" x14ac:dyDescent="0.3">
      <c r="C160" s="35"/>
      <c r="D160" s="35"/>
      <c r="E160" s="36" t="s">
        <v>195</v>
      </c>
      <c r="F160" s="152">
        <v>12</v>
      </c>
      <c r="G160" s="234">
        <v>3423</v>
      </c>
      <c r="H160" s="235"/>
      <c r="I160" s="179">
        <v>2110</v>
      </c>
      <c r="J160" s="175" t="s">
        <v>221</v>
      </c>
      <c r="K160" s="180">
        <v>0</v>
      </c>
      <c r="L160" s="180">
        <v>0</v>
      </c>
      <c r="M160" s="180">
        <f>K160+L160</f>
        <v>0</v>
      </c>
      <c r="N160" s="172">
        <v>122</v>
      </c>
    </row>
    <row r="161" spans="1:14" x14ac:dyDescent="0.3">
      <c r="A161" s="27">
        <f t="shared" si="47"/>
        <v>343</v>
      </c>
      <c r="B161" s="28" t="str">
        <f t="shared" si="31"/>
        <v xml:space="preserve"> </v>
      </c>
      <c r="C161" s="35" t="str">
        <f t="shared" ref="C161:C214" si="51">IF(H161&gt;0,LEFT(E161,3),"  ")</f>
        <v xml:space="preserve">  </v>
      </c>
      <c r="D161" s="35" t="str">
        <f t="shared" ref="D161:D214" si="52">IF(H161&gt;0,LEFT(E161,4),"  ")</f>
        <v xml:space="preserve">  </v>
      </c>
      <c r="E161" s="36"/>
      <c r="F161" s="152"/>
      <c r="G161" s="173">
        <v>343</v>
      </c>
      <c r="H161" s="174"/>
      <c r="I161" s="174"/>
      <c r="J161" s="175" t="s">
        <v>153</v>
      </c>
      <c r="K161" s="176">
        <f>SUM(K162:K165)</f>
        <v>0</v>
      </c>
      <c r="L161" s="176">
        <f>SUM(L162:L165)</f>
        <v>0</v>
      </c>
      <c r="M161" s="176">
        <f>SUM(M162:M165)</f>
        <v>0</v>
      </c>
      <c r="N161" s="172"/>
    </row>
    <row r="162" spans="1:14" ht="26.4" x14ac:dyDescent="0.3">
      <c r="A162" s="27">
        <f t="shared" si="47"/>
        <v>3431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3431</v>
      </c>
      <c r="H162" s="179"/>
      <c r="I162" s="179">
        <v>916</v>
      </c>
      <c r="J162" s="175" t="s">
        <v>154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6.4" x14ac:dyDescent="0.3">
      <c r="A163" s="27">
        <f t="shared" si="47"/>
        <v>3432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3432</v>
      </c>
      <c r="H163" s="179"/>
      <c r="I163" s="179">
        <v>2079</v>
      </c>
      <c r="J163" s="237" t="s">
        <v>155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x14ac:dyDescent="0.3">
      <c r="A164" s="27">
        <f t="shared" si="47"/>
        <v>3433</v>
      </c>
      <c r="B164" s="28" t="str">
        <f t="shared" si="31"/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 t="s">
        <v>195</v>
      </c>
      <c r="F164" s="152">
        <v>12</v>
      </c>
      <c r="G164" s="173">
        <v>3433</v>
      </c>
      <c r="H164" s="179"/>
      <c r="I164" s="179">
        <v>917</v>
      </c>
      <c r="J164" s="175" t="s">
        <v>169</v>
      </c>
      <c r="K164" s="196">
        <v>0</v>
      </c>
      <c r="L164" s="196">
        <v>0</v>
      </c>
      <c r="M164" s="180">
        <f>K164+L164</f>
        <v>0</v>
      </c>
      <c r="N164" s="172">
        <v>122</v>
      </c>
    </row>
    <row r="165" spans="1:14" ht="26.4" x14ac:dyDescent="0.3">
      <c r="A165" s="27">
        <f t="shared" si="47"/>
        <v>3434</v>
      </c>
      <c r="B165" s="28" t="str">
        <f t="shared" si="31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 t="s">
        <v>195</v>
      </c>
      <c r="F165" s="152">
        <v>12</v>
      </c>
      <c r="G165" s="173">
        <v>3434</v>
      </c>
      <c r="H165" s="179"/>
      <c r="I165" s="179">
        <v>918</v>
      </c>
      <c r="J165" s="175" t="s">
        <v>190</v>
      </c>
      <c r="K165" s="196">
        <v>0</v>
      </c>
      <c r="L165" s="196">
        <v>0</v>
      </c>
      <c r="M165" s="180">
        <f>K165+L165</f>
        <v>0</v>
      </c>
      <c r="N165" s="172">
        <v>122</v>
      </c>
    </row>
    <row r="166" spans="1:14" ht="26.4" x14ac:dyDescent="0.3">
      <c r="A166" s="27">
        <f t="shared" si="47"/>
        <v>37</v>
      </c>
      <c r="B166" s="28" t="str">
        <f t="shared" ref="B166:B234" si="53">IF(H166&gt;0,F166," ")</f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/>
      <c r="F166" s="152"/>
      <c r="G166" s="173">
        <v>37</v>
      </c>
      <c r="H166" s="174"/>
      <c r="I166" s="174"/>
      <c r="J166" s="175" t="s">
        <v>211</v>
      </c>
      <c r="K166" s="176">
        <f>SUM(K167)</f>
        <v>0</v>
      </c>
      <c r="L166" s="176">
        <f>SUM(L167)</f>
        <v>0</v>
      </c>
      <c r="M166" s="176">
        <f>SUM(M167)</f>
        <v>0</v>
      </c>
      <c r="N166" s="172"/>
    </row>
    <row r="167" spans="1:14" ht="26.4" x14ac:dyDescent="0.3">
      <c r="A167" s="27">
        <f t="shared" si="47"/>
        <v>372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>
        <v>372</v>
      </c>
      <c r="H167" s="174"/>
      <c r="I167" s="174"/>
      <c r="J167" s="175" t="s">
        <v>212</v>
      </c>
      <c r="K167" s="176">
        <f t="shared" ref="K167:M167" si="54">SUM(K168)</f>
        <v>0</v>
      </c>
      <c r="L167" s="176">
        <f t="shared" si="54"/>
        <v>0</v>
      </c>
      <c r="M167" s="176">
        <f t="shared" si="54"/>
        <v>0</v>
      </c>
      <c r="N167" s="172"/>
    </row>
    <row r="168" spans="1:14" ht="26.4" x14ac:dyDescent="0.3">
      <c r="A168" s="27">
        <f t="shared" si="47"/>
        <v>3722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36" t="s">
        <v>195</v>
      </c>
      <c r="F168" s="152">
        <v>12</v>
      </c>
      <c r="G168" s="173">
        <v>3722</v>
      </c>
      <c r="H168" s="179"/>
      <c r="I168" s="179">
        <v>919</v>
      </c>
      <c r="J168" s="175" t="s">
        <v>213</v>
      </c>
      <c r="K168" s="196">
        <v>0</v>
      </c>
      <c r="L168" s="196">
        <v>0</v>
      </c>
      <c r="M168" s="180">
        <f>K168+L168</f>
        <v>0</v>
      </c>
      <c r="N168" s="38">
        <v>122</v>
      </c>
    </row>
    <row r="169" spans="1:14" x14ac:dyDescent="0.3">
      <c r="A169" s="27">
        <f t="shared" si="47"/>
        <v>0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36"/>
      <c r="F169" s="152"/>
      <c r="G169" s="173"/>
      <c r="H169" s="174"/>
      <c r="I169" s="174"/>
      <c r="J169" s="175"/>
      <c r="K169" s="176"/>
      <c r="L169" s="176"/>
      <c r="M169" s="176"/>
      <c r="N169" s="172"/>
    </row>
    <row r="170" spans="1:14" ht="39.6" x14ac:dyDescent="0.3">
      <c r="A170" s="27" t="str">
        <f t="shared" si="47"/>
        <v>A 7007 06</v>
      </c>
      <c r="B170" s="28" t="str">
        <f t="shared" si="53"/>
        <v xml:space="preserve"> </v>
      </c>
      <c r="C170" s="35" t="str">
        <f t="shared" si="51"/>
        <v xml:space="preserve">  </v>
      </c>
      <c r="D170" s="35" t="str">
        <f t="shared" si="52"/>
        <v xml:space="preserve">  </v>
      </c>
      <c r="E170" s="162" t="s">
        <v>195</v>
      </c>
      <c r="F170" s="152"/>
      <c r="G170" s="181" t="s">
        <v>200</v>
      </c>
      <c r="H170" s="174"/>
      <c r="I170" s="174"/>
      <c r="J170" s="165" t="s">
        <v>201</v>
      </c>
      <c r="K170" s="166">
        <f>SUM(K173)</f>
        <v>662192</v>
      </c>
      <c r="L170" s="166">
        <f>SUM(L173)</f>
        <v>89900</v>
      </c>
      <c r="M170" s="166">
        <f>SUM(M173)</f>
        <v>752092</v>
      </c>
    </row>
    <row r="171" spans="1:14" ht="26.4" x14ac:dyDescent="0.3">
      <c r="A171" s="27">
        <f t="shared" si="47"/>
        <v>12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167"/>
      <c r="F171" s="152"/>
      <c r="G171" s="168">
        <v>12</v>
      </c>
      <c r="H171" s="169"/>
      <c r="I171" s="169"/>
      <c r="J171" s="170" t="s">
        <v>97</v>
      </c>
      <c r="K171" s="171">
        <f>SUMIF($F173:$F190,$G171,K173:K190)</f>
        <v>662192</v>
      </c>
      <c r="L171" s="171">
        <f>SUMIF($F173:$F190,$G171,L173:L190)</f>
        <v>89900</v>
      </c>
      <c r="M171" s="171">
        <f>SUMIF($F173:$F190,$G171,M173:M190)</f>
        <v>752092</v>
      </c>
      <c r="N171" s="172"/>
    </row>
    <row r="172" spans="1:14" ht="39.6" x14ac:dyDescent="0.3">
      <c r="A172" s="27">
        <f t="shared" ref="A172" si="55">G172</f>
        <v>13</v>
      </c>
      <c r="B172" s="28" t="str">
        <f t="shared" ref="B172" si="56">IF(H172&gt;0,F172," ")</f>
        <v xml:space="preserve"> </v>
      </c>
      <c r="C172" s="35" t="str">
        <f t="shared" ref="C172" si="57">IF(H172&gt;0,LEFT(E172,3),"  ")</f>
        <v xml:space="preserve">  </v>
      </c>
      <c r="D172" s="35" t="str">
        <f t="shared" ref="D172" si="58">IF(H172&gt;0,LEFT(E172,4),"  ")</f>
        <v xml:space="preserve">  </v>
      </c>
      <c r="E172" s="167"/>
      <c r="F172" s="152"/>
      <c r="G172" s="229">
        <v>13</v>
      </c>
      <c r="H172" s="169"/>
      <c r="I172" s="169"/>
      <c r="J172" s="170" t="s">
        <v>303</v>
      </c>
      <c r="K172" s="171">
        <f>SUMIF($F173:$F190,$G172,K173:K190)</f>
        <v>0</v>
      </c>
      <c r="L172" s="171">
        <f t="shared" ref="L172:M172" si="59">SUMIF($F173:$F190,$G172,L173:L190)</f>
        <v>0</v>
      </c>
      <c r="M172" s="171">
        <f t="shared" si="59"/>
        <v>0</v>
      </c>
      <c r="N172" s="172"/>
    </row>
    <row r="173" spans="1:14" x14ac:dyDescent="0.3">
      <c r="A173" s="27">
        <f t="shared" si="47"/>
        <v>3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</v>
      </c>
      <c r="H173" s="174"/>
      <c r="I173" s="174"/>
      <c r="J173" s="175" t="s">
        <v>118</v>
      </c>
      <c r="K173" s="176">
        <f t="shared" ref="K173:M173" si="60">SUM(K174)</f>
        <v>662192</v>
      </c>
      <c r="L173" s="176">
        <f t="shared" si="60"/>
        <v>89900</v>
      </c>
      <c r="M173" s="176">
        <f t="shared" si="60"/>
        <v>752092</v>
      </c>
    </row>
    <row r="174" spans="1:14" x14ac:dyDescent="0.3">
      <c r="A174" s="27">
        <f t="shared" si="47"/>
        <v>32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/>
      <c r="F174" s="152"/>
      <c r="G174" s="173">
        <v>32</v>
      </c>
      <c r="H174" s="174"/>
      <c r="I174" s="174"/>
      <c r="J174" s="175" t="s">
        <v>125</v>
      </c>
      <c r="K174" s="176">
        <f>SUM(K175,K177,K182,K188)</f>
        <v>662192</v>
      </c>
      <c r="L174" s="176">
        <f>SUM(L175,L177,L182,L188)</f>
        <v>89900</v>
      </c>
      <c r="M174" s="176">
        <f>SUM(M175,M177,M182,M188)</f>
        <v>752092</v>
      </c>
      <c r="N174" s="172"/>
    </row>
    <row r="175" spans="1:14" x14ac:dyDescent="0.3">
      <c r="A175" s="27">
        <f t="shared" si="47"/>
        <v>321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321</v>
      </c>
      <c r="H175" s="174"/>
      <c r="I175" s="174"/>
      <c r="J175" s="175" t="s">
        <v>126</v>
      </c>
      <c r="K175" s="176">
        <f>SUM(K176)</f>
        <v>230000</v>
      </c>
      <c r="L175" s="176">
        <f>SUM(L176)</f>
        <v>60000</v>
      </c>
      <c r="M175" s="176">
        <f>SUM(M176)</f>
        <v>290000</v>
      </c>
      <c r="N175" s="172"/>
    </row>
    <row r="176" spans="1:14" ht="26.4" x14ac:dyDescent="0.3">
      <c r="A176" s="27">
        <f t="shared" si="47"/>
        <v>3212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3212</v>
      </c>
      <c r="H176" s="179"/>
      <c r="I176" s="179">
        <v>920</v>
      </c>
      <c r="J176" s="175" t="s">
        <v>128</v>
      </c>
      <c r="K176" s="196">
        <v>230000</v>
      </c>
      <c r="L176" s="196">
        <v>60000</v>
      </c>
      <c r="M176" s="180">
        <f>K176+L176</f>
        <v>290000</v>
      </c>
      <c r="N176" s="172">
        <v>122</v>
      </c>
    </row>
    <row r="177" spans="1:14" x14ac:dyDescent="0.3">
      <c r="A177" s="27">
        <f t="shared" si="47"/>
        <v>322</v>
      </c>
      <c r="B177" s="28" t="str">
        <f t="shared" si="53"/>
        <v xml:space="preserve"> </v>
      </c>
      <c r="C177" s="35" t="str">
        <f t="shared" si="51"/>
        <v xml:space="preserve">  </v>
      </c>
      <c r="D177" s="35" t="str">
        <f t="shared" si="52"/>
        <v xml:space="preserve">  </v>
      </c>
      <c r="E177" s="36"/>
      <c r="F177" s="152"/>
      <c r="G177" s="173">
        <v>322</v>
      </c>
      <c r="H177" s="174"/>
      <c r="I177" s="174"/>
      <c r="J177" s="175" t="s">
        <v>131</v>
      </c>
      <c r="K177" s="176">
        <f>SUM(K178:K181)</f>
        <v>217100</v>
      </c>
      <c r="L177" s="176">
        <f>SUM(L178:L181)</f>
        <v>27900</v>
      </c>
      <c r="M177" s="176">
        <f>SUM(M178:M181)</f>
        <v>245000</v>
      </c>
      <c r="N177" s="172"/>
    </row>
    <row r="178" spans="1:14" ht="26.4" x14ac:dyDescent="0.3">
      <c r="A178" s="27">
        <f t="shared" si="47"/>
        <v>3221</v>
      </c>
      <c r="B178" s="28" t="str">
        <f t="shared" si="53"/>
        <v xml:space="preserve"> </v>
      </c>
      <c r="C178" s="35" t="str">
        <f t="shared" si="51"/>
        <v xml:space="preserve">  </v>
      </c>
      <c r="D178" s="35" t="str">
        <f t="shared" si="52"/>
        <v xml:space="preserve">  </v>
      </c>
      <c r="E178" s="36" t="s">
        <v>195</v>
      </c>
      <c r="F178" s="152">
        <v>12</v>
      </c>
      <c r="G178" s="173">
        <v>3221</v>
      </c>
      <c r="H178" s="179"/>
      <c r="I178" s="179">
        <v>921</v>
      </c>
      <c r="J178" s="192" t="s">
        <v>132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x14ac:dyDescent="0.3">
      <c r="B179" s="28" t="str">
        <f t="shared" si="53"/>
        <v xml:space="preserve"> </v>
      </c>
      <c r="C179" s="35"/>
      <c r="D179" s="35"/>
      <c r="E179" s="36" t="s">
        <v>195</v>
      </c>
      <c r="F179" s="152">
        <v>12</v>
      </c>
      <c r="G179" s="173">
        <v>3222</v>
      </c>
      <c r="H179" s="179"/>
      <c r="I179" s="179">
        <v>922</v>
      </c>
      <c r="J179" s="175" t="s">
        <v>133</v>
      </c>
      <c r="K179" s="196">
        <v>130000</v>
      </c>
      <c r="L179" s="196">
        <v>45000</v>
      </c>
      <c r="M179" s="180">
        <f>K179+L179</f>
        <v>175000</v>
      </c>
      <c r="N179" s="172">
        <v>122</v>
      </c>
    </row>
    <row r="180" spans="1:14" x14ac:dyDescent="0.3">
      <c r="A180" s="27">
        <f t="shared" ref="A180" si="61">G180</f>
        <v>3223</v>
      </c>
      <c r="B180" s="28" t="str">
        <f t="shared" ref="B180" si="62">IF(H180&gt;0,F180," ")</f>
        <v xml:space="preserve"> </v>
      </c>
      <c r="C180" s="35" t="str">
        <f t="shared" ref="C180" si="63">IF(H180&gt;0,LEFT(E180,3),"  ")</f>
        <v xml:space="preserve">  </v>
      </c>
      <c r="D180" s="35" t="str">
        <f t="shared" ref="D180" si="64">IF(H180&gt;0,LEFT(E180,4),"  ")</f>
        <v xml:space="preserve">  </v>
      </c>
      <c r="E180" s="36" t="s">
        <v>195</v>
      </c>
      <c r="F180" s="152">
        <v>12</v>
      </c>
      <c r="G180" s="173">
        <v>3223</v>
      </c>
      <c r="H180" s="179"/>
      <c r="I180" s="179">
        <v>923</v>
      </c>
      <c r="J180" s="175" t="s">
        <v>134</v>
      </c>
      <c r="K180" s="196">
        <v>87100</v>
      </c>
      <c r="L180" s="196">
        <v>-17100</v>
      </c>
      <c r="M180" s="180">
        <f>K180+L180</f>
        <v>70000</v>
      </c>
      <c r="N180" s="172">
        <v>122</v>
      </c>
    </row>
    <row r="181" spans="1:14" x14ac:dyDescent="0.3">
      <c r="A181" s="27">
        <f t="shared" si="47"/>
        <v>3223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201">
        <v>13</v>
      </c>
      <c r="G181" s="173">
        <v>3223</v>
      </c>
      <c r="H181" s="179"/>
      <c r="I181" s="179">
        <v>2091</v>
      </c>
      <c r="J181" s="175" t="s">
        <v>134</v>
      </c>
      <c r="K181" s="196">
        <v>0</v>
      </c>
      <c r="L181" s="196">
        <v>0</v>
      </c>
      <c r="M181" s="180">
        <f>K181+L181</f>
        <v>0</v>
      </c>
      <c r="N181" s="230">
        <v>132</v>
      </c>
    </row>
    <row r="182" spans="1:14" x14ac:dyDescent="0.3">
      <c r="A182" s="27">
        <f t="shared" si="47"/>
        <v>323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/>
      <c r="F182" s="152"/>
      <c r="G182" s="173">
        <v>323</v>
      </c>
      <c r="H182" s="174"/>
      <c r="I182" s="174"/>
      <c r="J182" s="175" t="s">
        <v>136</v>
      </c>
      <c r="K182" s="176">
        <f>SUM(K183:K187)</f>
        <v>215092</v>
      </c>
      <c r="L182" s="176">
        <f>SUM(L183:L187)</f>
        <v>2000</v>
      </c>
      <c r="M182" s="176">
        <f>SUM(M183:M187)</f>
        <v>217092</v>
      </c>
      <c r="N182" s="172"/>
    </row>
    <row r="183" spans="1:14" ht="26.4" x14ac:dyDescent="0.3">
      <c r="A183" s="27">
        <f t="shared" si="47"/>
        <v>3232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3232</v>
      </c>
      <c r="H183" s="179"/>
      <c r="I183" s="179">
        <v>924</v>
      </c>
      <c r="J183" s="175" t="s">
        <v>138</v>
      </c>
      <c r="K183" s="196">
        <v>62000</v>
      </c>
      <c r="L183" s="196">
        <v>2000</v>
      </c>
      <c r="M183" s="180">
        <f>K183+L183</f>
        <v>64000</v>
      </c>
      <c r="N183" s="172">
        <v>122</v>
      </c>
    </row>
    <row r="184" spans="1:14" x14ac:dyDescent="0.3">
      <c r="A184" s="27">
        <f t="shared" si="47"/>
        <v>3234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3234</v>
      </c>
      <c r="H184" s="179"/>
      <c r="I184" s="179">
        <v>925</v>
      </c>
      <c r="J184" s="175" t="s">
        <v>140</v>
      </c>
      <c r="K184" s="196">
        <v>36592</v>
      </c>
      <c r="L184" s="196">
        <v>0</v>
      </c>
      <c r="M184" s="180">
        <f>K184+L184</f>
        <v>36592</v>
      </c>
      <c r="N184" s="172">
        <v>122</v>
      </c>
    </row>
    <row r="185" spans="1:14" x14ac:dyDescent="0.3">
      <c r="A185" s="27">
        <f t="shared" si="47"/>
        <v>3235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3235</v>
      </c>
      <c r="H185" s="179"/>
      <c r="I185" s="179">
        <v>926</v>
      </c>
      <c r="J185" s="175" t="s">
        <v>141</v>
      </c>
      <c r="K185" s="196">
        <v>100000</v>
      </c>
      <c r="L185" s="196">
        <v>0</v>
      </c>
      <c r="M185" s="180">
        <f>K185+L185</f>
        <v>100000</v>
      </c>
      <c r="N185" s="172">
        <v>122</v>
      </c>
    </row>
    <row r="186" spans="1:14" x14ac:dyDescent="0.3">
      <c r="A186" s="27">
        <f t="shared" si="47"/>
        <v>3236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 t="s">
        <v>195</v>
      </c>
      <c r="F186" s="152">
        <v>12</v>
      </c>
      <c r="G186" s="173">
        <v>3236</v>
      </c>
      <c r="H186" s="179"/>
      <c r="I186" s="179">
        <v>927</v>
      </c>
      <c r="J186" s="175" t="s">
        <v>142</v>
      </c>
      <c r="K186" s="196">
        <v>16500</v>
      </c>
      <c r="L186" s="196">
        <v>0</v>
      </c>
      <c r="M186" s="180">
        <f>K186+L186</f>
        <v>16500</v>
      </c>
      <c r="N186" s="172">
        <v>122</v>
      </c>
    </row>
    <row r="187" spans="1:14" x14ac:dyDescent="0.3">
      <c r="A187" s="27">
        <f t="shared" si="47"/>
        <v>3239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3239</v>
      </c>
      <c r="H187" s="179"/>
      <c r="I187" s="179">
        <v>928</v>
      </c>
      <c r="J187" s="175" t="s">
        <v>145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t="26.4" x14ac:dyDescent="0.3">
      <c r="A188" s="27">
        <f t="shared" si="47"/>
        <v>329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>
        <v>329</v>
      </c>
      <c r="H188" s="174"/>
      <c r="I188" s="174"/>
      <c r="J188" s="175" t="s">
        <v>147</v>
      </c>
      <c r="K188" s="176">
        <f>SUM(K189:K189)</f>
        <v>0</v>
      </c>
      <c r="L188" s="176">
        <f>SUM(L189:L189)</f>
        <v>0</v>
      </c>
      <c r="M188" s="176">
        <f>SUM(M189:M189)</f>
        <v>0</v>
      </c>
    </row>
    <row r="189" spans="1:14" x14ac:dyDescent="0.3">
      <c r="A189" s="27">
        <f t="shared" si="47"/>
        <v>3292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36" t="s">
        <v>195</v>
      </c>
      <c r="F189" s="152">
        <v>12</v>
      </c>
      <c r="G189" s="173">
        <v>3292</v>
      </c>
      <c r="H189" s="179"/>
      <c r="I189" s="179">
        <v>929</v>
      </c>
      <c r="J189" s="175" t="s">
        <v>148</v>
      </c>
      <c r="K189" s="196">
        <v>0</v>
      </c>
      <c r="L189" s="196">
        <v>0</v>
      </c>
      <c r="M189" s="180">
        <f>K189+L189</f>
        <v>0</v>
      </c>
      <c r="N189" s="172">
        <v>122</v>
      </c>
    </row>
    <row r="190" spans="1:14" x14ac:dyDescent="0.3">
      <c r="A190" s="27">
        <f t="shared" si="47"/>
        <v>0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36"/>
      <c r="F190" s="152"/>
      <c r="G190" s="173"/>
      <c r="H190" s="174"/>
      <c r="I190" s="174"/>
      <c r="J190" s="175"/>
      <c r="K190" s="176"/>
      <c r="L190" s="176"/>
      <c r="M190" s="176"/>
    </row>
    <row r="191" spans="1:14" ht="26.4" x14ac:dyDescent="0.3">
      <c r="A191" s="27" t="str">
        <f t="shared" si="47"/>
        <v>A 7007 07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162" t="s">
        <v>195</v>
      </c>
      <c r="F191" s="152"/>
      <c r="G191" s="181" t="s">
        <v>202</v>
      </c>
      <c r="H191" s="164"/>
      <c r="I191" s="164"/>
      <c r="J191" s="165" t="s">
        <v>203</v>
      </c>
      <c r="K191" s="182">
        <f>SUM(K193)</f>
        <v>0</v>
      </c>
      <c r="L191" s="182">
        <f>SUM(L193)</f>
        <v>0</v>
      </c>
      <c r="M191" s="182">
        <f>SUM(M193)</f>
        <v>0</v>
      </c>
      <c r="N191" s="172"/>
    </row>
    <row r="192" spans="1:14" ht="26.4" x14ac:dyDescent="0.3">
      <c r="A192" s="27">
        <f t="shared" si="47"/>
        <v>12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167"/>
      <c r="F192" s="152"/>
      <c r="G192" s="168">
        <v>12</v>
      </c>
      <c r="H192" s="169"/>
      <c r="I192" s="169"/>
      <c r="J192" s="170" t="s">
        <v>97</v>
      </c>
      <c r="K192" s="171">
        <f>SUMIF($F193:$F203,$G192,K193:K203)</f>
        <v>0</v>
      </c>
      <c r="L192" s="171">
        <f>SUMIF($F193:$F203,$G192,L193:L203)</f>
        <v>0</v>
      </c>
      <c r="M192" s="171">
        <f>SUMIF($F193:$F203,$G192,M193:M203)</f>
        <v>0</v>
      </c>
      <c r="N192" s="172"/>
    </row>
    <row r="193" spans="1:14" x14ac:dyDescent="0.3">
      <c r="A193" s="27">
        <f t="shared" si="47"/>
        <v>3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</v>
      </c>
      <c r="H193" s="174"/>
      <c r="I193" s="174"/>
      <c r="J193" s="175" t="s">
        <v>118</v>
      </c>
      <c r="K193" s="176">
        <f t="shared" ref="K193:M193" si="65">SUM(K194)</f>
        <v>0</v>
      </c>
      <c r="L193" s="176">
        <f t="shared" si="65"/>
        <v>0</v>
      </c>
      <c r="M193" s="176">
        <f t="shared" si="65"/>
        <v>0</v>
      </c>
    </row>
    <row r="194" spans="1:14" x14ac:dyDescent="0.3">
      <c r="A194" s="27">
        <f t="shared" si="47"/>
        <v>32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/>
      <c r="F194" s="152"/>
      <c r="G194" s="173">
        <v>32</v>
      </c>
      <c r="H194" s="174"/>
      <c r="I194" s="174"/>
      <c r="J194" s="175" t="s">
        <v>125</v>
      </c>
      <c r="K194" s="176">
        <f>SUM(K195,K200)</f>
        <v>0</v>
      </c>
      <c r="L194" s="176">
        <f>SUM(L195,L200)</f>
        <v>0</v>
      </c>
      <c r="M194" s="176">
        <f>SUM(M195,M200)</f>
        <v>0</v>
      </c>
    </row>
    <row r="195" spans="1:14" x14ac:dyDescent="0.3">
      <c r="A195" s="27">
        <f t="shared" si="47"/>
        <v>322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/>
      <c r="F195" s="152"/>
      <c r="G195" s="173">
        <v>322</v>
      </c>
      <c r="H195" s="174"/>
      <c r="I195" s="174"/>
      <c r="J195" s="175" t="s">
        <v>131</v>
      </c>
      <c r="K195" s="176">
        <f>SUM(K196:K199)</f>
        <v>0</v>
      </c>
      <c r="L195" s="176">
        <f>SUM(L196:L199)</f>
        <v>0</v>
      </c>
      <c r="M195" s="176">
        <f>SUM(M196:M199)</f>
        <v>0</v>
      </c>
    </row>
    <row r="196" spans="1:14" ht="26.4" x14ac:dyDescent="0.3">
      <c r="A196" s="27">
        <f t="shared" si="47"/>
        <v>3221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3221</v>
      </c>
      <c r="H196" s="179"/>
      <c r="I196" s="179">
        <v>930</v>
      </c>
      <c r="J196" s="175" t="s">
        <v>132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x14ac:dyDescent="0.3">
      <c r="A197" s="27">
        <f t="shared" si="47"/>
        <v>3222</v>
      </c>
      <c r="B197" s="28" t="str">
        <f t="shared" si="53"/>
        <v xml:space="preserve"> </v>
      </c>
      <c r="C197" s="35" t="str">
        <f t="shared" si="51"/>
        <v xml:space="preserve">  </v>
      </c>
      <c r="D197" s="35" t="str">
        <f t="shared" si="52"/>
        <v xml:space="preserve">  </v>
      </c>
      <c r="E197" s="36" t="s">
        <v>195</v>
      </c>
      <c r="F197" s="152">
        <v>12</v>
      </c>
      <c r="G197" s="173">
        <v>3222</v>
      </c>
      <c r="H197" s="179"/>
      <c r="I197" s="179">
        <v>931</v>
      </c>
      <c r="J197" s="175" t="s">
        <v>133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x14ac:dyDescent="0.3">
      <c r="A198" s="27">
        <f t="shared" si="47"/>
        <v>3223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 t="s">
        <v>195</v>
      </c>
      <c r="F198" s="152">
        <v>12</v>
      </c>
      <c r="G198" s="173">
        <v>3223</v>
      </c>
      <c r="H198" s="179"/>
      <c r="I198" s="179">
        <v>932</v>
      </c>
      <c r="J198" s="175" t="s">
        <v>134</v>
      </c>
      <c r="K198" s="196">
        <v>0</v>
      </c>
      <c r="L198" s="196">
        <v>0</v>
      </c>
      <c r="M198" s="180">
        <f>K198+L198</f>
        <v>0</v>
      </c>
      <c r="N198" s="172">
        <v>122</v>
      </c>
    </row>
    <row r="199" spans="1:14" ht="26.4" x14ac:dyDescent="0.3">
      <c r="B199" s="28" t="str">
        <f t="shared" si="53"/>
        <v xml:space="preserve"> </v>
      </c>
      <c r="C199" s="35"/>
      <c r="D199" s="35"/>
      <c r="E199" s="36" t="s">
        <v>195</v>
      </c>
      <c r="F199" s="152">
        <v>12</v>
      </c>
      <c r="G199" s="173">
        <v>3224</v>
      </c>
      <c r="H199" s="179"/>
      <c r="I199" s="179">
        <v>933</v>
      </c>
      <c r="J199" s="175" t="s">
        <v>168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x14ac:dyDescent="0.3">
      <c r="A200" s="27">
        <f t="shared" si="47"/>
        <v>323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/>
      <c r="F200" s="152"/>
      <c r="G200" s="173">
        <v>323</v>
      </c>
      <c r="H200" s="174"/>
      <c r="I200" s="174"/>
      <c r="J200" s="175" t="s">
        <v>136</v>
      </c>
      <c r="K200" s="176">
        <f>SUM(K201:K202)</f>
        <v>0</v>
      </c>
      <c r="L200" s="176">
        <f>SUM(L201:L202)</f>
        <v>0</v>
      </c>
      <c r="M200" s="176">
        <f>SUM(M201:M202)</f>
        <v>0</v>
      </c>
      <c r="N200" s="172"/>
    </row>
    <row r="201" spans="1:14" ht="26.4" x14ac:dyDescent="0.3">
      <c r="A201" s="27">
        <f t="shared" si="47"/>
        <v>3232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 t="s">
        <v>195</v>
      </c>
      <c r="F201" s="152">
        <v>12</v>
      </c>
      <c r="G201" s="173">
        <v>3232</v>
      </c>
      <c r="H201" s="179"/>
      <c r="I201" s="179">
        <v>934</v>
      </c>
      <c r="J201" s="175" t="s">
        <v>138</v>
      </c>
      <c r="K201" s="196">
        <v>0</v>
      </c>
      <c r="L201" s="196">
        <v>0</v>
      </c>
      <c r="M201" s="180">
        <f>K201+L201</f>
        <v>0</v>
      </c>
      <c r="N201" s="172">
        <v>122</v>
      </c>
    </row>
    <row r="202" spans="1:14" x14ac:dyDescent="0.3">
      <c r="A202" s="27">
        <f t="shared" si="47"/>
        <v>3234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36" t="s">
        <v>195</v>
      </c>
      <c r="F202" s="152">
        <v>12</v>
      </c>
      <c r="G202" s="173">
        <v>3234</v>
      </c>
      <c r="H202" s="179"/>
      <c r="I202" s="179">
        <v>935</v>
      </c>
      <c r="J202" s="175" t="s">
        <v>140</v>
      </c>
      <c r="K202" s="196">
        <v>0</v>
      </c>
      <c r="L202" s="196">
        <v>0</v>
      </c>
      <c r="M202" s="180">
        <f>K202+L202</f>
        <v>0</v>
      </c>
      <c r="N202" s="172">
        <v>122</v>
      </c>
    </row>
    <row r="203" spans="1:14" x14ac:dyDescent="0.3">
      <c r="A203" s="27">
        <f t="shared" si="47"/>
        <v>0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36"/>
      <c r="F203" s="152"/>
      <c r="G203" s="173"/>
      <c r="H203" s="174"/>
      <c r="I203" s="174"/>
      <c r="J203" s="175"/>
      <c r="K203" s="176"/>
      <c r="L203" s="176"/>
      <c r="M203" s="176"/>
      <c r="N203" s="172"/>
    </row>
    <row r="204" spans="1:14" ht="40.200000000000003" x14ac:dyDescent="0.3">
      <c r="A204" s="27" t="str">
        <f t="shared" ref="A204:A307" si="66">G204</f>
        <v>Program 7011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58"/>
      <c r="F204" s="152"/>
      <c r="G204" s="159" t="s">
        <v>204</v>
      </c>
      <c r="H204" s="193"/>
      <c r="I204" s="193"/>
      <c r="J204" s="161" t="s">
        <v>205</v>
      </c>
      <c r="K204" s="161">
        <f>SUM(K205,K578)</f>
        <v>18144327</v>
      </c>
      <c r="L204" s="161">
        <f>SUM(L205,L578)</f>
        <v>1060673</v>
      </c>
      <c r="M204" s="161">
        <f t="shared" ref="M204" si="67">SUM(M205,M578)</f>
        <v>19205000</v>
      </c>
      <c r="N204" s="172"/>
    </row>
    <row r="205" spans="1:14" ht="26.4" hidden="1" x14ac:dyDescent="0.3">
      <c r="A205" s="27" t="str">
        <f>G205</f>
        <v>A 7011 01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2" t="s">
        <v>183</v>
      </c>
      <c r="F205" s="152"/>
      <c r="G205" s="181" t="s">
        <v>206</v>
      </c>
      <c r="H205" s="164"/>
      <c r="I205" s="164"/>
      <c r="J205" s="165" t="s">
        <v>207</v>
      </c>
      <c r="K205" s="182">
        <f t="shared" ref="K205:M205" si="68">SUM(K212,K484)</f>
        <v>0</v>
      </c>
      <c r="L205" s="182">
        <f t="shared" si="68"/>
        <v>0</v>
      </c>
      <c r="M205" s="182">
        <f t="shared" si="68"/>
        <v>0</v>
      </c>
      <c r="N205" s="172"/>
    </row>
    <row r="206" spans="1:14" ht="26.4" hidden="1" x14ac:dyDescent="0.3">
      <c r="A206" s="27">
        <f t="shared" si="66"/>
        <v>32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32</v>
      </c>
      <c r="H206" s="169"/>
      <c r="I206" s="169"/>
      <c r="J206" s="170" t="s">
        <v>100</v>
      </c>
      <c r="K206" s="171">
        <f>SUMIF($F212:$F577,$G206,K212:K577)</f>
        <v>0</v>
      </c>
      <c r="L206" s="171">
        <f>SUMIF($F212:$F577,$G206,L212:L577)</f>
        <v>0</v>
      </c>
      <c r="M206" s="171">
        <f>SUMIF($F212:$F577,$G206,M212:M577)</f>
        <v>0</v>
      </c>
      <c r="N206" s="172"/>
    </row>
    <row r="207" spans="1:14" ht="26.4" hidden="1" x14ac:dyDescent="0.3">
      <c r="A207" s="27">
        <f t="shared" si="66"/>
        <v>49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49</v>
      </c>
      <c r="H207" s="169"/>
      <c r="I207" s="169"/>
      <c r="J207" s="170" t="s">
        <v>101</v>
      </c>
      <c r="K207" s="171">
        <f>SUMIF($F212:$F577,$G207,K212:K577)</f>
        <v>0</v>
      </c>
      <c r="L207" s="171">
        <f>SUMIF($F212:$F577,$G207,L212:L577)</f>
        <v>0</v>
      </c>
      <c r="M207" s="171">
        <f t="shared" ref="M207" si="69">SUMIF($F212:$F577,$G207,M212:M577)</f>
        <v>0</v>
      </c>
      <c r="N207" s="172"/>
    </row>
    <row r="208" spans="1:14" hidden="1" x14ac:dyDescent="0.3">
      <c r="A208" s="27">
        <f t="shared" si="66"/>
        <v>54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54</v>
      </c>
      <c r="H208" s="169"/>
      <c r="I208" s="169"/>
      <c r="J208" s="170" t="s">
        <v>102</v>
      </c>
      <c r="K208" s="171">
        <f>SUMIF($F212:$F577,$G208,K212:K577)</f>
        <v>0</v>
      </c>
      <c r="L208" s="171">
        <f>SUMIF($F212:$F577,$G208,L212:L577)</f>
        <v>0</v>
      </c>
      <c r="M208" s="171">
        <f t="shared" ref="M208" si="70">SUMIF($F212:$F577,$G208,M212:M577)</f>
        <v>0</v>
      </c>
      <c r="N208" s="172"/>
    </row>
    <row r="209" spans="1:14" ht="26.4" hidden="1" x14ac:dyDescent="0.3">
      <c r="A209" s="27">
        <f t="shared" si="66"/>
        <v>62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62</v>
      </c>
      <c r="H209" s="169"/>
      <c r="I209" s="169"/>
      <c r="J209" s="170" t="s">
        <v>103</v>
      </c>
      <c r="K209" s="171">
        <f>SUMIF($F212:$F577,$G209,K212:K577)</f>
        <v>0</v>
      </c>
      <c r="L209" s="171">
        <f>SUMIF($F212:$F577,$G209,L212:L577)</f>
        <v>0</v>
      </c>
      <c r="M209" s="171">
        <f t="shared" ref="M209" si="71">SUMIF($F212:$F577,$G209,M212:M577)</f>
        <v>0</v>
      </c>
      <c r="N209" s="172"/>
    </row>
    <row r="210" spans="1:14" ht="52.8" hidden="1" x14ac:dyDescent="0.3">
      <c r="A210" s="27">
        <f t="shared" si="66"/>
        <v>72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167"/>
      <c r="F210" s="152"/>
      <c r="G210" s="194">
        <v>72</v>
      </c>
      <c r="H210" s="169"/>
      <c r="I210" s="169"/>
      <c r="J210" s="170" t="s">
        <v>104</v>
      </c>
      <c r="K210" s="171">
        <f>SUMIF($F212:$F577,$G210,K212:K577)</f>
        <v>0</v>
      </c>
      <c r="L210" s="171">
        <f>SUMIF($F212:$F577,$G210,L212:L577)</f>
        <v>0</v>
      </c>
      <c r="M210" s="171">
        <f t="shared" ref="M210" si="72">SUMIF($F212:$F577,$G210,M212:M577)</f>
        <v>0</v>
      </c>
      <c r="N210" s="172"/>
    </row>
    <row r="211" spans="1:14" ht="26.4" hidden="1" x14ac:dyDescent="0.3">
      <c r="A211" s="27">
        <f>G211</f>
        <v>82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167"/>
      <c r="F211" s="152"/>
      <c r="G211" s="168">
        <v>82</v>
      </c>
      <c r="H211" s="169"/>
      <c r="I211" s="169"/>
      <c r="J211" s="170" t="s">
        <v>105</v>
      </c>
      <c r="K211" s="171">
        <f>SUMIF($F212:$F577,$G211,K212:K577)</f>
        <v>0</v>
      </c>
      <c r="L211" s="171">
        <f>SUMIF($F212:$F577,$G211,L212:L577)</f>
        <v>0</v>
      </c>
      <c r="M211" s="171">
        <f t="shared" ref="M211" si="73">SUMIF($F212:$F577,$G211,M212:M577)</f>
        <v>0</v>
      </c>
      <c r="N211" s="172"/>
    </row>
    <row r="212" spans="1:14" hidden="1" x14ac:dyDescent="0.3">
      <c r="A212" s="27">
        <f t="shared" si="66"/>
        <v>3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</v>
      </c>
      <c r="H212" s="174"/>
      <c r="I212" s="174"/>
      <c r="J212" s="192" t="s">
        <v>118</v>
      </c>
      <c r="K212" s="176">
        <f t="shared" ref="K212:M212" si="74">SUM(K213,K253,K421,K447,K462,K476)</f>
        <v>0</v>
      </c>
      <c r="L212" s="176">
        <f t="shared" si="74"/>
        <v>0</v>
      </c>
      <c r="M212" s="176">
        <f t="shared" si="74"/>
        <v>0</v>
      </c>
    </row>
    <row r="213" spans="1:14" hidden="1" x14ac:dyDescent="0.3">
      <c r="A213" s="27">
        <f t="shared" si="66"/>
        <v>31</v>
      </c>
      <c r="B213" s="28" t="str">
        <f t="shared" si="53"/>
        <v xml:space="preserve"> </v>
      </c>
      <c r="C213" s="35" t="str">
        <f t="shared" si="51"/>
        <v xml:space="preserve">  </v>
      </c>
      <c r="D213" s="35" t="str">
        <f t="shared" si="52"/>
        <v xml:space="preserve">  </v>
      </c>
      <c r="E213" s="36"/>
      <c r="F213" s="152"/>
      <c r="G213" s="173">
        <v>31</v>
      </c>
      <c r="H213" s="174"/>
      <c r="I213" s="174"/>
      <c r="J213" s="192" t="s">
        <v>119</v>
      </c>
      <c r="K213" s="176">
        <f>SUM(K214,K233,K240)</f>
        <v>0</v>
      </c>
      <c r="L213" s="176">
        <f>SUM(L214,L233,L240)</f>
        <v>0</v>
      </c>
      <c r="M213" s="176">
        <f t="shared" ref="M213" si="75">SUM(M214,M233,M240)</f>
        <v>0</v>
      </c>
      <c r="N213" s="172"/>
    </row>
    <row r="214" spans="1:14" hidden="1" x14ac:dyDescent="0.3">
      <c r="A214" s="27">
        <f t="shared" si="66"/>
        <v>311</v>
      </c>
      <c r="B214" s="28" t="str">
        <f t="shared" si="53"/>
        <v xml:space="preserve"> </v>
      </c>
      <c r="C214" s="35" t="str">
        <f t="shared" si="51"/>
        <v xml:space="preserve">  </v>
      </c>
      <c r="D214" s="35" t="str">
        <f t="shared" si="52"/>
        <v xml:space="preserve">  </v>
      </c>
      <c r="E214" s="36"/>
      <c r="F214" s="152"/>
      <c r="G214" s="173">
        <v>311</v>
      </c>
      <c r="H214" s="174"/>
      <c r="I214" s="174"/>
      <c r="J214" s="192" t="s">
        <v>120</v>
      </c>
      <c r="K214" s="176">
        <f>SUM(K215:K232)</f>
        <v>0</v>
      </c>
      <c r="L214" s="176">
        <f>SUM(L215:L232)</f>
        <v>0</v>
      </c>
      <c r="M214" s="176">
        <f t="shared" ref="M214" si="76">SUM(M215:M232)</f>
        <v>0</v>
      </c>
      <c r="N214" s="172"/>
    </row>
    <row r="215" spans="1:14" hidden="1" x14ac:dyDescent="0.3">
      <c r="B215" s="28" t="str">
        <f t="shared" si="53"/>
        <v xml:space="preserve"> </v>
      </c>
      <c r="C215" s="35"/>
      <c r="D215" s="35"/>
      <c r="E215" s="36" t="s">
        <v>183</v>
      </c>
      <c r="F215" s="152">
        <v>32</v>
      </c>
      <c r="G215" s="195">
        <v>3111</v>
      </c>
      <c r="H215" s="179"/>
      <c r="I215" s="179">
        <v>936</v>
      </c>
      <c r="J215" s="238" t="s">
        <v>121</v>
      </c>
      <c r="K215" s="196">
        <v>0</v>
      </c>
      <c r="L215" s="196">
        <v>0</v>
      </c>
      <c r="M215" s="196">
        <f t="shared" ref="M215:M232" si="77">K215+L215</f>
        <v>0</v>
      </c>
      <c r="N215" s="172">
        <v>3210</v>
      </c>
    </row>
    <row r="216" spans="1:14" hidden="1" x14ac:dyDescent="0.3">
      <c r="B216" s="28" t="str">
        <f t="shared" si="53"/>
        <v xml:space="preserve"> </v>
      </c>
      <c r="C216" s="35"/>
      <c r="D216" s="35"/>
      <c r="E216" s="36" t="s">
        <v>183</v>
      </c>
      <c r="F216" s="152">
        <v>49</v>
      </c>
      <c r="G216" s="195">
        <v>3111</v>
      </c>
      <c r="H216" s="179"/>
      <c r="I216" s="179">
        <v>937</v>
      </c>
      <c r="J216" s="241"/>
      <c r="K216" s="196">
        <v>0</v>
      </c>
      <c r="L216" s="196">
        <v>0</v>
      </c>
      <c r="M216" s="196">
        <f t="shared" si="77"/>
        <v>0</v>
      </c>
      <c r="N216" s="172">
        <v>4910</v>
      </c>
    </row>
    <row r="217" spans="1:14" hidden="1" x14ac:dyDescent="0.3">
      <c r="B217" s="28" t="str">
        <f t="shared" si="53"/>
        <v xml:space="preserve"> </v>
      </c>
      <c r="C217" s="35"/>
      <c r="D217" s="35"/>
      <c r="E217" s="36" t="s">
        <v>183</v>
      </c>
      <c r="F217" s="152">
        <v>54</v>
      </c>
      <c r="G217" s="195">
        <v>3111</v>
      </c>
      <c r="H217" s="179"/>
      <c r="I217" s="179">
        <v>938</v>
      </c>
      <c r="J217" s="241"/>
      <c r="K217" s="196">
        <v>0</v>
      </c>
      <c r="L217" s="196">
        <v>0</v>
      </c>
      <c r="M217" s="196">
        <f t="shared" si="77"/>
        <v>0</v>
      </c>
      <c r="N217" s="172">
        <v>5410</v>
      </c>
    </row>
    <row r="218" spans="1:14" hidden="1" x14ac:dyDescent="0.3">
      <c r="B218" s="28" t="str">
        <f t="shared" si="53"/>
        <v xml:space="preserve"> </v>
      </c>
      <c r="C218" s="35"/>
      <c r="D218" s="35"/>
      <c r="E218" s="36" t="s">
        <v>183</v>
      </c>
      <c r="F218" s="152">
        <v>62</v>
      </c>
      <c r="G218" s="195">
        <v>3111</v>
      </c>
      <c r="H218" s="179"/>
      <c r="I218" s="179">
        <v>939</v>
      </c>
      <c r="J218" s="241"/>
      <c r="K218" s="196">
        <v>0</v>
      </c>
      <c r="L218" s="196">
        <v>0</v>
      </c>
      <c r="M218" s="196">
        <f t="shared" si="77"/>
        <v>0</v>
      </c>
      <c r="N218" s="172">
        <v>6210</v>
      </c>
    </row>
    <row r="219" spans="1:14" hidden="1" x14ac:dyDescent="0.3">
      <c r="B219" s="28" t="str">
        <f t="shared" si="53"/>
        <v xml:space="preserve"> </v>
      </c>
      <c r="C219" s="35"/>
      <c r="D219" s="35"/>
      <c r="E219" s="36" t="s">
        <v>183</v>
      </c>
      <c r="F219" s="152">
        <v>72</v>
      </c>
      <c r="G219" s="195">
        <v>3111</v>
      </c>
      <c r="H219" s="179"/>
      <c r="I219" s="179">
        <v>940</v>
      </c>
      <c r="J219" s="241"/>
      <c r="K219" s="196">
        <v>0</v>
      </c>
      <c r="L219" s="196">
        <v>0</v>
      </c>
      <c r="M219" s="196">
        <f t="shared" si="77"/>
        <v>0</v>
      </c>
      <c r="N219" s="172">
        <v>7210</v>
      </c>
    </row>
    <row r="220" spans="1:14" hidden="1" x14ac:dyDescent="0.3">
      <c r="B220" s="28" t="str">
        <f t="shared" si="53"/>
        <v xml:space="preserve"> </v>
      </c>
      <c r="C220" s="35"/>
      <c r="D220" s="35"/>
      <c r="E220" s="36" t="s">
        <v>183</v>
      </c>
      <c r="F220" s="152">
        <v>82</v>
      </c>
      <c r="G220" s="195">
        <v>3111</v>
      </c>
      <c r="H220" s="179"/>
      <c r="I220" s="179">
        <v>941</v>
      </c>
      <c r="J220" s="242"/>
      <c r="K220" s="196">
        <v>0</v>
      </c>
      <c r="L220" s="196">
        <v>0</v>
      </c>
      <c r="M220" s="196">
        <f t="shared" si="77"/>
        <v>0</v>
      </c>
      <c r="N220" s="172">
        <v>8210</v>
      </c>
    </row>
    <row r="221" spans="1:14" hidden="1" x14ac:dyDescent="0.3">
      <c r="A221" s="27">
        <f t="shared" si="66"/>
        <v>3113</v>
      </c>
      <c r="B221" s="28" t="str">
        <f t="shared" si="53"/>
        <v xml:space="preserve"> </v>
      </c>
      <c r="C221" s="35" t="str">
        <f t="shared" ref="C221:C332" si="78">IF(H221&gt;0,LEFT(E221,3),"  ")</f>
        <v xml:space="preserve">  </v>
      </c>
      <c r="D221" s="35" t="str">
        <f t="shared" ref="D221:D332" si="79">IF(H221&gt;0,LEFT(E221,4),"  ")</f>
        <v xml:space="preserve">  </v>
      </c>
      <c r="E221" s="36" t="s">
        <v>183</v>
      </c>
      <c r="F221" s="152">
        <v>32</v>
      </c>
      <c r="G221" s="195">
        <v>3113</v>
      </c>
      <c r="H221" s="179"/>
      <c r="I221" s="179">
        <v>942</v>
      </c>
      <c r="J221" s="238" t="s">
        <v>208</v>
      </c>
      <c r="K221" s="196">
        <v>0</v>
      </c>
      <c r="L221" s="196">
        <v>0</v>
      </c>
      <c r="M221" s="196">
        <f t="shared" si="77"/>
        <v>0</v>
      </c>
      <c r="N221" s="172">
        <v>3210</v>
      </c>
    </row>
    <row r="222" spans="1:14" hidden="1" x14ac:dyDescent="0.3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49</v>
      </c>
      <c r="G222" s="195">
        <v>3113</v>
      </c>
      <c r="H222" s="179"/>
      <c r="I222" s="179">
        <v>943</v>
      </c>
      <c r="J222" s="241"/>
      <c r="K222" s="196">
        <v>0</v>
      </c>
      <c r="L222" s="196">
        <v>0</v>
      </c>
      <c r="M222" s="196">
        <f t="shared" si="77"/>
        <v>0</v>
      </c>
      <c r="N222" s="172">
        <v>4910</v>
      </c>
    </row>
    <row r="223" spans="1:14" hidden="1" x14ac:dyDescent="0.3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54</v>
      </c>
      <c r="G223" s="195">
        <v>3113</v>
      </c>
      <c r="H223" s="179"/>
      <c r="I223" s="179">
        <v>944</v>
      </c>
      <c r="J223" s="241"/>
      <c r="K223" s="196">
        <v>0</v>
      </c>
      <c r="L223" s="196">
        <v>0</v>
      </c>
      <c r="M223" s="196">
        <f t="shared" si="77"/>
        <v>0</v>
      </c>
      <c r="N223" s="172">
        <v>5410</v>
      </c>
    </row>
    <row r="224" spans="1:14" hidden="1" x14ac:dyDescent="0.3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62</v>
      </c>
      <c r="G224" s="195">
        <v>3113</v>
      </c>
      <c r="H224" s="179"/>
      <c r="I224" s="179">
        <v>945</v>
      </c>
      <c r="J224" s="241"/>
      <c r="K224" s="196">
        <v>0</v>
      </c>
      <c r="L224" s="196">
        <v>0</v>
      </c>
      <c r="M224" s="196">
        <f t="shared" si="77"/>
        <v>0</v>
      </c>
      <c r="N224" s="172">
        <v>6210</v>
      </c>
    </row>
    <row r="225" spans="1:14" hidden="1" x14ac:dyDescent="0.3">
      <c r="A225" s="27">
        <f t="shared" si="66"/>
        <v>3113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72</v>
      </c>
      <c r="G225" s="195">
        <v>3113</v>
      </c>
      <c r="H225" s="179"/>
      <c r="I225" s="179">
        <v>946</v>
      </c>
      <c r="J225" s="241"/>
      <c r="K225" s="196">
        <v>0</v>
      </c>
      <c r="L225" s="196">
        <v>0</v>
      </c>
      <c r="M225" s="196">
        <f t="shared" si="77"/>
        <v>0</v>
      </c>
      <c r="N225" s="172">
        <v>7210</v>
      </c>
    </row>
    <row r="226" spans="1:14" hidden="1" x14ac:dyDescent="0.3">
      <c r="A226" s="27">
        <f t="shared" si="66"/>
        <v>3113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82</v>
      </c>
      <c r="G226" s="195">
        <v>3113</v>
      </c>
      <c r="H226" s="179"/>
      <c r="I226" s="179">
        <v>947</v>
      </c>
      <c r="J226" s="242"/>
      <c r="K226" s="196">
        <v>0</v>
      </c>
      <c r="L226" s="196">
        <v>0</v>
      </c>
      <c r="M226" s="196">
        <f t="shared" si="77"/>
        <v>0</v>
      </c>
      <c r="N226" s="172">
        <v>8210</v>
      </c>
    </row>
    <row r="227" spans="1:14" hidden="1" x14ac:dyDescent="0.3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32</v>
      </c>
      <c r="G227" s="195">
        <v>3114</v>
      </c>
      <c r="H227" s="179"/>
      <c r="I227" s="179">
        <v>948</v>
      </c>
      <c r="J227" s="238" t="s">
        <v>209</v>
      </c>
      <c r="K227" s="196">
        <v>0</v>
      </c>
      <c r="L227" s="196">
        <v>0</v>
      </c>
      <c r="M227" s="196">
        <f t="shared" si="77"/>
        <v>0</v>
      </c>
      <c r="N227" s="172">
        <v>3210</v>
      </c>
    </row>
    <row r="228" spans="1:14" hidden="1" x14ac:dyDescent="0.3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49</v>
      </c>
      <c r="G228" s="195">
        <v>3114</v>
      </c>
      <c r="H228" s="179"/>
      <c r="I228" s="179">
        <v>949</v>
      </c>
      <c r="J228" s="241"/>
      <c r="K228" s="196">
        <v>0</v>
      </c>
      <c r="L228" s="196">
        <v>0</v>
      </c>
      <c r="M228" s="196">
        <f t="shared" si="77"/>
        <v>0</v>
      </c>
      <c r="N228" s="172">
        <v>4910</v>
      </c>
    </row>
    <row r="229" spans="1:14" hidden="1" x14ac:dyDescent="0.3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54</v>
      </c>
      <c r="G229" s="195">
        <v>3114</v>
      </c>
      <c r="H229" s="179"/>
      <c r="I229" s="179">
        <v>950</v>
      </c>
      <c r="J229" s="241"/>
      <c r="K229" s="196">
        <v>0</v>
      </c>
      <c r="L229" s="196">
        <v>0</v>
      </c>
      <c r="M229" s="196">
        <f t="shared" si="77"/>
        <v>0</v>
      </c>
      <c r="N229" s="172">
        <v>5410</v>
      </c>
    </row>
    <row r="230" spans="1:14" hidden="1" x14ac:dyDescent="0.3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62</v>
      </c>
      <c r="G230" s="195">
        <v>3114</v>
      </c>
      <c r="H230" s="179"/>
      <c r="I230" s="179">
        <v>951</v>
      </c>
      <c r="J230" s="241"/>
      <c r="K230" s="196">
        <v>0</v>
      </c>
      <c r="L230" s="196">
        <v>0</v>
      </c>
      <c r="M230" s="196">
        <f t="shared" si="77"/>
        <v>0</v>
      </c>
      <c r="N230" s="172">
        <v>6210</v>
      </c>
    </row>
    <row r="231" spans="1:14" hidden="1" x14ac:dyDescent="0.3">
      <c r="A231" s="27">
        <f t="shared" si="66"/>
        <v>3114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 t="s">
        <v>183</v>
      </c>
      <c r="F231" s="152">
        <v>72</v>
      </c>
      <c r="G231" s="195">
        <v>3114</v>
      </c>
      <c r="H231" s="179"/>
      <c r="I231" s="179">
        <v>952</v>
      </c>
      <c r="J231" s="241"/>
      <c r="K231" s="196">
        <v>0</v>
      </c>
      <c r="L231" s="196">
        <v>0</v>
      </c>
      <c r="M231" s="196">
        <f t="shared" si="77"/>
        <v>0</v>
      </c>
      <c r="N231" s="172">
        <v>7210</v>
      </c>
    </row>
    <row r="232" spans="1:14" hidden="1" x14ac:dyDescent="0.3">
      <c r="A232" s="27">
        <f t="shared" si="66"/>
        <v>3114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82</v>
      </c>
      <c r="G232" s="195">
        <v>3114</v>
      </c>
      <c r="H232" s="179"/>
      <c r="I232" s="179">
        <v>953</v>
      </c>
      <c r="J232" s="242"/>
      <c r="K232" s="196">
        <v>0</v>
      </c>
      <c r="L232" s="196">
        <v>0</v>
      </c>
      <c r="M232" s="196">
        <f t="shared" si="77"/>
        <v>0</v>
      </c>
      <c r="N232" s="172">
        <v>8210</v>
      </c>
    </row>
    <row r="233" spans="1:14" hidden="1" x14ac:dyDescent="0.3">
      <c r="A233" s="27">
        <f t="shared" si="66"/>
        <v>312</v>
      </c>
      <c r="B233" s="28" t="str">
        <f t="shared" si="53"/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/>
      <c r="F233" s="152"/>
      <c r="G233" s="173">
        <v>312</v>
      </c>
      <c r="H233" s="174"/>
      <c r="I233" s="174"/>
      <c r="J233" s="192" t="s">
        <v>122</v>
      </c>
      <c r="K233" s="176">
        <f>SUM(K234:K239)</f>
        <v>0</v>
      </c>
      <c r="L233" s="176">
        <f>SUM(L234:L239)</f>
        <v>0</v>
      </c>
      <c r="M233" s="176">
        <f t="shared" ref="M233" si="80">SUM(M234:M239)</f>
        <v>0</v>
      </c>
      <c r="N233" s="172"/>
    </row>
    <row r="234" spans="1:14" hidden="1" x14ac:dyDescent="0.3">
      <c r="A234" s="27">
        <f t="shared" si="66"/>
        <v>3121</v>
      </c>
      <c r="B234" s="28" t="str">
        <f t="shared" si="53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32</v>
      </c>
      <c r="G234" s="195">
        <v>3121</v>
      </c>
      <c r="H234" s="179"/>
      <c r="I234" s="179">
        <v>954</v>
      </c>
      <c r="J234" s="238" t="s">
        <v>122</v>
      </c>
      <c r="K234" s="196">
        <v>0</v>
      </c>
      <c r="L234" s="196">
        <v>0</v>
      </c>
      <c r="M234" s="196">
        <f t="shared" ref="M234:M239" si="81">K234+L234</f>
        <v>0</v>
      </c>
      <c r="N234" s="172">
        <v>3210</v>
      </c>
    </row>
    <row r="235" spans="1:14" hidden="1" x14ac:dyDescent="0.3">
      <c r="A235" s="27">
        <f t="shared" si="66"/>
        <v>3121</v>
      </c>
      <c r="B235" s="28" t="str">
        <f t="shared" ref="B235:B342" si="82">IF(H235&gt;0,F235," ")</f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49</v>
      </c>
      <c r="G235" s="195">
        <v>3121</v>
      </c>
      <c r="H235" s="179"/>
      <c r="I235" s="179">
        <v>955</v>
      </c>
      <c r="J235" s="241"/>
      <c r="K235" s="196">
        <v>0</v>
      </c>
      <c r="L235" s="196">
        <v>0</v>
      </c>
      <c r="M235" s="196">
        <f t="shared" si="81"/>
        <v>0</v>
      </c>
      <c r="N235" s="172">
        <v>4910</v>
      </c>
    </row>
    <row r="236" spans="1:14" hidden="1" x14ac:dyDescent="0.3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54</v>
      </c>
      <c r="G236" s="195">
        <v>3121</v>
      </c>
      <c r="H236" s="179"/>
      <c r="I236" s="179">
        <v>956</v>
      </c>
      <c r="J236" s="241"/>
      <c r="K236" s="196">
        <v>0</v>
      </c>
      <c r="L236" s="196">
        <v>0</v>
      </c>
      <c r="M236" s="196">
        <f t="shared" si="81"/>
        <v>0</v>
      </c>
      <c r="N236" s="172">
        <v>5410</v>
      </c>
    </row>
    <row r="237" spans="1:14" hidden="1" x14ac:dyDescent="0.3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62</v>
      </c>
      <c r="G237" s="195">
        <v>3121</v>
      </c>
      <c r="H237" s="179"/>
      <c r="I237" s="179">
        <v>957</v>
      </c>
      <c r="J237" s="241"/>
      <c r="K237" s="196">
        <v>0</v>
      </c>
      <c r="L237" s="196">
        <v>0</v>
      </c>
      <c r="M237" s="196">
        <f t="shared" si="81"/>
        <v>0</v>
      </c>
      <c r="N237" s="172">
        <v>6210</v>
      </c>
    </row>
    <row r="238" spans="1:14" hidden="1" x14ac:dyDescent="0.3">
      <c r="A238" s="27">
        <f t="shared" si="66"/>
        <v>3121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 t="s">
        <v>183</v>
      </c>
      <c r="F238" s="152">
        <v>72</v>
      </c>
      <c r="G238" s="195">
        <v>3121</v>
      </c>
      <c r="H238" s="179"/>
      <c r="I238" s="179">
        <v>958</v>
      </c>
      <c r="J238" s="241"/>
      <c r="K238" s="196">
        <v>0</v>
      </c>
      <c r="L238" s="196">
        <v>0</v>
      </c>
      <c r="M238" s="196">
        <f t="shared" si="81"/>
        <v>0</v>
      </c>
      <c r="N238" s="172">
        <v>7210</v>
      </c>
    </row>
    <row r="239" spans="1:14" hidden="1" x14ac:dyDescent="0.3">
      <c r="A239" s="27">
        <f t="shared" si="66"/>
        <v>3121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82</v>
      </c>
      <c r="G239" s="195">
        <v>3121</v>
      </c>
      <c r="H239" s="179"/>
      <c r="I239" s="179">
        <v>959</v>
      </c>
      <c r="J239" s="242"/>
      <c r="K239" s="196">
        <v>0</v>
      </c>
      <c r="L239" s="196">
        <v>0</v>
      </c>
      <c r="M239" s="196">
        <f t="shared" si="81"/>
        <v>0</v>
      </c>
      <c r="N239" s="172">
        <v>8210</v>
      </c>
    </row>
    <row r="240" spans="1:14" hidden="1" x14ac:dyDescent="0.3">
      <c r="A240" s="27">
        <f t="shared" si="66"/>
        <v>313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/>
      <c r="F240" s="152"/>
      <c r="G240" s="173">
        <v>313</v>
      </c>
      <c r="H240" s="174"/>
      <c r="I240" s="174"/>
      <c r="J240" s="192" t="s">
        <v>123</v>
      </c>
      <c r="K240" s="176">
        <f>SUM(K241:K252)</f>
        <v>0</v>
      </c>
      <c r="L240" s="176">
        <f>SUM(L241:L252)</f>
        <v>0</v>
      </c>
      <c r="M240" s="176">
        <f>SUM(M241:M252)</f>
        <v>0</v>
      </c>
      <c r="N240" s="172"/>
    </row>
    <row r="241" spans="1:14" hidden="1" x14ac:dyDescent="0.3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32</v>
      </c>
      <c r="G241" s="195">
        <v>3132</v>
      </c>
      <c r="H241" s="179"/>
      <c r="I241" s="179">
        <v>960</v>
      </c>
      <c r="J241" s="238" t="s">
        <v>124</v>
      </c>
      <c r="K241" s="196">
        <v>0</v>
      </c>
      <c r="L241" s="196">
        <v>0</v>
      </c>
      <c r="M241" s="196">
        <f t="shared" ref="M241:M252" si="83">K241+L241</f>
        <v>0</v>
      </c>
      <c r="N241" s="172">
        <v>3210</v>
      </c>
    </row>
    <row r="242" spans="1:14" hidden="1" x14ac:dyDescent="0.3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49</v>
      </c>
      <c r="G242" s="195">
        <v>3132</v>
      </c>
      <c r="H242" s="179"/>
      <c r="I242" s="179">
        <v>961</v>
      </c>
      <c r="J242" s="241"/>
      <c r="K242" s="196">
        <v>0</v>
      </c>
      <c r="L242" s="196">
        <v>0</v>
      </c>
      <c r="M242" s="196">
        <f t="shared" si="83"/>
        <v>0</v>
      </c>
      <c r="N242" s="172">
        <v>4910</v>
      </c>
    </row>
    <row r="243" spans="1:14" hidden="1" x14ac:dyDescent="0.3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54</v>
      </c>
      <c r="G243" s="195">
        <v>3132</v>
      </c>
      <c r="H243" s="179"/>
      <c r="I243" s="179">
        <v>962</v>
      </c>
      <c r="J243" s="241"/>
      <c r="K243" s="196">
        <v>0</v>
      </c>
      <c r="L243" s="196">
        <v>0</v>
      </c>
      <c r="M243" s="196">
        <f t="shared" si="83"/>
        <v>0</v>
      </c>
      <c r="N243" s="172">
        <v>5410</v>
      </c>
    </row>
    <row r="244" spans="1:14" hidden="1" x14ac:dyDescent="0.3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62</v>
      </c>
      <c r="G244" s="195">
        <v>3132</v>
      </c>
      <c r="H244" s="179"/>
      <c r="I244" s="179">
        <v>963</v>
      </c>
      <c r="J244" s="241"/>
      <c r="K244" s="196">
        <v>0</v>
      </c>
      <c r="L244" s="196">
        <v>0</v>
      </c>
      <c r="M244" s="196">
        <f t="shared" si="83"/>
        <v>0</v>
      </c>
      <c r="N244" s="172">
        <v>6210</v>
      </c>
    </row>
    <row r="245" spans="1:14" hidden="1" x14ac:dyDescent="0.3">
      <c r="A245" s="27">
        <f t="shared" si="66"/>
        <v>3132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72</v>
      </c>
      <c r="G245" s="195">
        <v>3132</v>
      </c>
      <c r="H245" s="179"/>
      <c r="I245" s="179">
        <v>964</v>
      </c>
      <c r="J245" s="241"/>
      <c r="K245" s="196">
        <v>0</v>
      </c>
      <c r="L245" s="196">
        <v>0</v>
      </c>
      <c r="M245" s="196">
        <f t="shared" si="83"/>
        <v>0</v>
      </c>
      <c r="N245" s="172">
        <v>7210</v>
      </c>
    </row>
    <row r="246" spans="1:14" hidden="1" x14ac:dyDescent="0.3">
      <c r="A246" s="27">
        <f t="shared" si="66"/>
        <v>3132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82</v>
      </c>
      <c r="G246" s="195">
        <v>3132</v>
      </c>
      <c r="H246" s="179"/>
      <c r="I246" s="179">
        <v>965</v>
      </c>
      <c r="J246" s="242"/>
      <c r="K246" s="196">
        <v>0</v>
      </c>
      <c r="L246" s="196">
        <v>0</v>
      </c>
      <c r="M246" s="196">
        <f t="shared" si="83"/>
        <v>0</v>
      </c>
      <c r="N246" s="172">
        <v>8210</v>
      </c>
    </row>
    <row r="247" spans="1:14" hidden="1" x14ac:dyDescent="0.3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32</v>
      </c>
      <c r="G247" s="195">
        <v>3133</v>
      </c>
      <c r="H247" s="179"/>
      <c r="I247" s="179">
        <v>966</v>
      </c>
      <c r="J247" s="238" t="s">
        <v>210</v>
      </c>
      <c r="K247" s="196">
        <v>0</v>
      </c>
      <c r="L247" s="196">
        <v>0</v>
      </c>
      <c r="M247" s="196">
        <f t="shared" si="83"/>
        <v>0</v>
      </c>
      <c r="N247" s="172">
        <v>3210</v>
      </c>
    </row>
    <row r="248" spans="1:14" hidden="1" x14ac:dyDescent="0.3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49</v>
      </c>
      <c r="G248" s="195">
        <v>3133</v>
      </c>
      <c r="H248" s="179"/>
      <c r="I248" s="179">
        <v>967</v>
      </c>
      <c r="J248" s="241"/>
      <c r="K248" s="196">
        <v>0</v>
      </c>
      <c r="L248" s="196">
        <v>0</v>
      </c>
      <c r="M248" s="196">
        <f t="shared" si="83"/>
        <v>0</v>
      </c>
      <c r="N248" s="172">
        <v>4910</v>
      </c>
    </row>
    <row r="249" spans="1:14" hidden="1" x14ac:dyDescent="0.3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54</v>
      </c>
      <c r="G249" s="195">
        <v>3133</v>
      </c>
      <c r="H249" s="179"/>
      <c r="I249" s="179">
        <v>968</v>
      </c>
      <c r="J249" s="241"/>
      <c r="K249" s="196">
        <v>0</v>
      </c>
      <c r="L249" s="196">
        <v>0</v>
      </c>
      <c r="M249" s="196">
        <f t="shared" si="83"/>
        <v>0</v>
      </c>
      <c r="N249" s="172">
        <v>5410</v>
      </c>
    </row>
    <row r="250" spans="1:14" hidden="1" x14ac:dyDescent="0.3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62</v>
      </c>
      <c r="G250" s="195">
        <v>3133</v>
      </c>
      <c r="H250" s="179"/>
      <c r="I250" s="179">
        <v>969</v>
      </c>
      <c r="J250" s="241"/>
      <c r="K250" s="196">
        <v>0</v>
      </c>
      <c r="L250" s="196">
        <v>0</v>
      </c>
      <c r="M250" s="196">
        <f t="shared" si="83"/>
        <v>0</v>
      </c>
      <c r="N250" s="172">
        <v>6210</v>
      </c>
    </row>
    <row r="251" spans="1:14" hidden="1" x14ac:dyDescent="0.3">
      <c r="A251" s="27">
        <f t="shared" si="66"/>
        <v>3133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 t="s">
        <v>183</v>
      </c>
      <c r="F251" s="152">
        <v>72</v>
      </c>
      <c r="G251" s="195">
        <v>3133</v>
      </c>
      <c r="H251" s="179"/>
      <c r="I251" s="179">
        <v>970</v>
      </c>
      <c r="J251" s="241"/>
      <c r="K251" s="196">
        <v>0</v>
      </c>
      <c r="L251" s="196">
        <v>0</v>
      </c>
      <c r="M251" s="196">
        <f t="shared" si="83"/>
        <v>0</v>
      </c>
      <c r="N251" s="172">
        <v>7210</v>
      </c>
    </row>
    <row r="252" spans="1:14" hidden="1" x14ac:dyDescent="0.3">
      <c r="A252" s="27">
        <f t="shared" si="66"/>
        <v>3133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 t="s">
        <v>183</v>
      </c>
      <c r="F252" s="152">
        <v>82</v>
      </c>
      <c r="G252" s="195">
        <v>3133</v>
      </c>
      <c r="H252" s="179"/>
      <c r="I252" s="179">
        <v>971</v>
      </c>
      <c r="J252" s="242"/>
      <c r="K252" s="196">
        <v>0</v>
      </c>
      <c r="L252" s="196">
        <v>0</v>
      </c>
      <c r="M252" s="196">
        <f t="shared" si="83"/>
        <v>0</v>
      </c>
      <c r="N252" s="172">
        <v>8210</v>
      </c>
    </row>
    <row r="253" spans="1:14" hidden="1" x14ac:dyDescent="0.3">
      <c r="A253" s="27">
        <f t="shared" si="66"/>
        <v>32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/>
      <c r="F253" s="152"/>
      <c r="G253" s="173">
        <v>32</v>
      </c>
      <c r="H253" s="174"/>
      <c r="I253" s="174"/>
      <c r="J253" s="192" t="s">
        <v>125</v>
      </c>
      <c r="K253" s="176">
        <f>SUM(K254,K279,K316,K378,K371)</f>
        <v>0</v>
      </c>
      <c r="L253" s="176">
        <f>SUM(L254,L279,L316,L378,L371)</f>
        <v>0</v>
      </c>
      <c r="M253" s="176">
        <f t="shared" ref="M253" si="84">SUM(M254,M279,M316,M378,M371)</f>
        <v>0</v>
      </c>
      <c r="N253" s="172"/>
    </row>
    <row r="254" spans="1:14" hidden="1" x14ac:dyDescent="0.3">
      <c r="A254" s="27">
        <f t="shared" si="66"/>
        <v>321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/>
      <c r="F254" s="152"/>
      <c r="G254" s="173">
        <v>321</v>
      </c>
      <c r="H254" s="174"/>
      <c r="I254" s="174"/>
      <c r="J254" s="192" t="s">
        <v>126</v>
      </c>
      <c r="K254" s="176">
        <f>SUM(K255:K278)</f>
        <v>0</v>
      </c>
      <c r="L254" s="176">
        <f>SUM(L255:L278)</f>
        <v>0</v>
      </c>
      <c r="M254" s="176">
        <f t="shared" ref="M254" si="85">SUM(M255:M278)</f>
        <v>0</v>
      </c>
      <c r="N254" s="172"/>
    </row>
    <row r="255" spans="1:14" hidden="1" x14ac:dyDescent="0.3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32</v>
      </c>
      <c r="G255" s="173">
        <v>3211</v>
      </c>
      <c r="H255" s="179"/>
      <c r="I255" s="179">
        <v>972</v>
      </c>
      <c r="J255" s="238" t="s">
        <v>127</v>
      </c>
      <c r="K255" s="196">
        <v>0</v>
      </c>
      <c r="L255" s="196">
        <v>0</v>
      </c>
      <c r="M255" s="196">
        <f t="shared" ref="M255:M278" si="86">K255+L255</f>
        <v>0</v>
      </c>
      <c r="N255" s="172">
        <v>3210</v>
      </c>
    </row>
    <row r="256" spans="1:14" hidden="1" x14ac:dyDescent="0.3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49</v>
      </c>
      <c r="G256" s="173">
        <v>3211</v>
      </c>
      <c r="H256" s="179"/>
      <c r="I256" s="179">
        <v>973</v>
      </c>
      <c r="J256" s="241"/>
      <c r="K256" s="196">
        <v>0</v>
      </c>
      <c r="L256" s="196">
        <v>0</v>
      </c>
      <c r="M256" s="196">
        <f t="shared" si="86"/>
        <v>0</v>
      </c>
      <c r="N256" s="172">
        <v>4910</v>
      </c>
    </row>
    <row r="257" spans="1:14" hidden="1" x14ac:dyDescent="0.3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54</v>
      </c>
      <c r="G257" s="173">
        <v>3211</v>
      </c>
      <c r="H257" s="179"/>
      <c r="I257" s="179">
        <v>974</v>
      </c>
      <c r="J257" s="241"/>
      <c r="K257" s="196">
        <v>0</v>
      </c>
      <c r="L257" s="196">
        <v>0</v>
      </c>
      <c r="M257" s="196">
        <f t="shared" si="86"/>
        <v>0</v>
      </c>
      <c r="N257" s="172">
        <v>5410</v>
      </c>
    </row>
    <row r="258" spans="1:14" hidden="1" x14ac:dyDescent="0.3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62</v>
      </c>
      <c r="G258" s="173">
        <v>3211</v>
      </c>
      <c r="H258" s="179"/>
      <c r="I258" s="179">
        <v>975</v>
      </c>
      <c r="J258" s="241"/>
      <c r="K258" s="196">
        <v>0</v>
      </c>
      <c r="L258" s="196">
        <v>0</v>
      </c>
      <c r="M258" s="196">
        <f t="shared" si="86"/>
        <v>0</v>
      </c>
      <c r="N258" s="172">
        <v>6210</v>
      </c>
    </row>
    <row r="259" spans="1:14" hidden="1" x14ac:dyDescent="0.3">
      <c r="A259" s="27">
        <f t="shared" si="66"/>
        <v>3211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72</v>
      </c>
      <c r="G259" s="173">
        <v>3211</v>
      </c>
      <c r="H259" s="179"/>
      <c r="I259" s="179">
        <v>976</v>
      </c>
      <c r="J259" s="241"/>
      <c r="K259" s="196">
        <v>0</v>
      </c>
      <c r="L259" s="196">
        <v>0</v>
      </c>
      <c r="M259" s="196">
        <f t="shared" si="86"/>
        <v>0</v>
      </c>
      <c r="N259" s="172">
        <v>7210</v>
      </c>
    </row>
    <row r="260" spans="1:14" hidden="1" x14ac:dyDescent="0.3">
      <c r="A260" s="27">
        <f t="shared" si="66"/>
        <v>3211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82</v>
      </c>
      <c r="G260" s="173">
        <v>3211</v>
      </c>
      <c r="H260" s="179"/>
      <c r="I260" s="179">
        <v>977</v>
      </c>
      <c r="J260" s="242"/>
      <c r="K260" s="196">
        <v>0</v>
      </c>
      <c r="L260" s="196">
        <v>0</v>
      </c>
      <c r="M260" s="196">
        <f t="shared" si="86"/>
        <v>0</v>
      </c>
      <c r="N260" s="172">
        <v>8210</v>
      </c>
    </row>
    <row r="261" spans="1:14" hidden="1" x14ac:dyDescent="0.3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32</v>
      </c>
      <c r="G261" s="173">
        <v>3212</v>
      </c>
      <c r="H261" s="179"/>
      <c r="I261" s="179">
        <v>978</v>
      </c>
      <c r="J261" s="238" t="s">
        <v>128</v>
      </c>
      <c r="K261" s="196">
        <v>0</v>
      </c>
      <c r="L261" s="196">
        <v>0</v>
      </c>
      <c r="M261" s="196">
        <f t="shared" si="86"/>
        <v>0</v>
      </c>
      <c r="N261" s="172">
        <v>3210</v>
      </c>
    </row>
    <row r="262" spans="1:14" hidden="1" x14ac:dyDescent="0.3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49</v>
      </c>
      <c r="G262" s="173">
        <v>3212</v>
      </c>
      <c r="H262" s="179"/>
      <c r="I262" s="179">
        <v>979</v>
      </c>
      <c r="J262" s="241"/>
      <c r="K262" s="196">
        <v>0</v>
      </c>
      <c r="L262" s="196">
        <v>0</v>
      </c>
      <c r="M262" s="196">
        <f t="shared" si="86"/>
        <v>0</v>
      </c>
      <c r="N262" s="172">
        <v>4910</v>
      </c>
    </row>
    <row r="263" spans="1:14" hidden="1" x14ac:dyDescent="0.3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54</v>
      </c>
      <c r="G263" s="173">
        <v>3212</v>
      </c>
      <c r="H263" s="179"/>
      <c r="I263" s="179">
        <v>980</v>
      </c>
      <c r="J263" s="241"/>
      <c r="K263" s="196">
        <v>0</v>
      </c>
      <c r="L263" s="196">
        <v>0</v>
      </c>
      <c r="M263" s="196">
        <f t="shared" si="86"/>
        <v>0</v>
      </c>
      <c r="N263" s="172">
        <v>5410</v>
      </c>
    </row>
    <row r="264" spans="1:14" hidden="1" x14ac:dyDescent="0.3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62</v>
      </c>
      <c r="G264" s="173">
        <v>3212</v>
      </c>
      <c r="H264" s="179"/>
      <c r="I264" s="179">
        <v>981</v>
      </c>
      <c r="J264" s="241"/>
      <c r="K264" s="196">
        <v>0</v>
      </c>
      <c r="L264" s="196">
        <v>0</v>
      </c>
      <c r="M264" s="196">
        <f t="shared" si="86"/>
        <v>0</v>
      </c>
      <c r="N264" s="172">
        <v>6210</v>
      </c>
    </row>
    <row r="265" spans="1:14" hidden="1" x14ac:dyDescent="0.3">
      <c r="A265" s="27">
        <f t="shared" si="66"/>
        <v>3212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72</v>
      </c>
      <c r="G265" s="173">
        <v>3212</v>
      </c>
      <c r="H265" s="179"/>
      <c r="I265" s="179">
        <v>982</v>
      </c>
      <c r="J265" s="241"/>
      <c r="K265" s="196">
        <v>0</v>
      </c>
      <c r="L265" s="196">
        <v>0</v>
      </c>
      <c r="M265" s="196">
        <f t="shared" si="86"/>
        <v>0</v>
      </c>
      <c r="N265" s="172">
        <v>7210</v>
      </c>
    </row>
    <row r="266" spans="1:14" hidden="1" x14ac:dyDescent="0.3">
      <c r="A266" s="27">
        <f t="shared" si="66"/>
        <v>3212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82</v>
      </c>
      <c r="G266" s="173">
        <v>3212</v>
      </c>
      <c r="H266" s="179"/>
      <c r="I266" s="179">
        <v>983</v>
      </c>
      <c r="J266" s="242"/>
      <c r="K266" s="196">
        <v>0</v>
      </c>
      <c r="L266" s="196">
        <v>0</v>
      </c>
      <c r="M266" s="196">
        <f t="shared" si="86"/>
        <v>0</v>
      </c>
      <c r="N266" s="172">
        <v>8210</v>
      </c>
    </row>
    <row r="267" spans="1:14" hidden="1" x14ac:dyDescent="0.3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32</v>
      </c>
      <c r="G267" s="173">
        <v>3213</v>
      </c>
      <c r="H267" s="179"/>
      <c r="I267" s="179">
        <v>984</v>
      </c>
      <c r="J267" s="238" t="s">
        <v>129</v>
      </c>
      <c r="K267" s="196">
        <v>0</v>
      </c>
      <c r="L267" s="196">
        <v>0</v>
      </c>
      <c r="M267" s="196">
        <f t="shared" si="86"/>
        <v>0</v>
      </c>
      <c r="N267" s="172">
        <v>3210</v>
      </c>
    </row>
    <row r="268" spans="1:14" hidden="1" x14ac:dyDescent="0.3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49</v>
      </c>
      <c r="G268" s="173">
        <v>3213</v>
      </c>
      <c r="H268" s="179"/>
      <c r="I268" s="179">
        <v>985</v>
      </c>
      <c r="J268" s="241"/>
      <c r="K268" s="196">
        <v>0</v>
      </c>
      <c r="L268" s="196">
        <v>0</v>
      </c>
      <c r="M268" s="196">
        <f t="shared" si="86"/>
        <v>0</v>
      </c>
      <c r="N268" s="172">
        <v>4910</v>
      </c>
    </row>
    <row r="269" spans="1:14" hidden="1" x14ac:dyDescent="0.3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54</v>
      </c>
      <c r="G269" s="173">
        <v>3213</v>
      </c>
      <c r="H269" s="179"/>
      <c r="I269" s="179">
        <v>986</v>
      </c>
      <c r="J269" s="241"/>
      <c r="K269" s="196">
        <v>0</v>
      </c>
      <c r="L269" s="196">
        <v>0</v>
      </c>
      <c r="M269" s="196">
        <f t="shared" si="86"/>
        <v>0</v>
      </c>
      <c r="N269" s="172">
        <v>5410</v>
      </c>
    </row>
    <row r="270" spans="1:14" hidden="1" x14ac:dyDescent="0.3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62</v>
      </c>
      <c r="G270" s="173">
        <v>3213</v>
      </c>
      <c r="H270" s="179"/>
      <c r="I270" s="179">
        <v>987</v>
      </c>
      <c r="J270" s="241"/>
      <c r="K270" s="196">
        <v>0</v>
      </c>
      <c r="L270" s="196">
        <v>0</v>
      </c>
      <c r="M270" s="196">
        <f t="shared" si="86"/>
        <v>0</v>
      </c>
      <c r="N270" s="172">
        <v>6210</v>
      </c>
    </row>
    <row r="271" spans="1:14" hidden="1" x14ac:dyDescent="0.3">
      <c r="A271" s="27">
        <f t="shared" si="66"/>
        <v>3213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72</v>
      </c>
      <c r="G271" s="173">
        <v>3213</v>
      </c>
      <c r="H271" s="179"/>
      <c r="I271" s="179">
        <v>988</v>
      </c>
      <c r="J271" s="241"/>
      <c r="K271" s="196">
        <v>0</v>
      </c>
      <c r="L271" s="196">
        <v>0</v>
      </c>
      <c r="M271" s="196">
        <f t="shared" si="86"/>
        <v>0</v>
      </c>
      <c r="N271" s="172">
        <v>7210</v>
      </c>
    </row>
    <row r="272" spans="1:14" hidden="1" x14ac:dyDescent="0.3">
      <c r="A272" s="27">
        <f t="shared" si="66"/>
        <v>3213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82</v>
      </c>
      <c r="G272" s="173">
        <v>3213</v>
      </c>
      <c r="H272" s="179"/>
      <c r="I272" s="179">
        <v>989</v>
      </c>
      <c r="J272" s="242"/>
      <c r="K272" s="196">
        <v>0</v>
      </c>
      <c r="L272" s="196">
        <v>0</v>
      </c>
      <c r="M272" s="196">
        <f t="shared" si="86"/>
        <v>0</v>
      </c>
      <c r="N272" s="172">
        <v>8210</v>
      </c>
    </row>
    <row r="273" spans="1:14" hidden="1" x14ac:dyDescent="0.3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32</v>
      </c>
      <c r="G273" s="173">
        <v>3214</v>
      </c>
      <c r="H273" s="179"/>
      <c r="I273" s="179">
        <v>990</v>
      </c>
      <c r="J273" s="238" t="s">
        <v>130</v>
      </c>
      <c r="K273" s="196">
        <v>0</v>
      </c>
      <c r="L273" s="196">
        <v>0</v>
      </c>
      <c r="M273" s="196">
        <f t="shared" si="86"/>
        <v>0</v>
      </c>
      <c r="N273" s="172">
        <v>3210</v>
      </c>
    </row>
    <row r="274" spans="1:14" hidden="1" x14ac:dyDescent="0.3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49</v>
      </c>
      <c r="G274" s="173">
        <v>3214</v>
      </c>
      <c r="H274" s="179"/>
      <c r="I274" s="179">
        <v>991</v>
      </c>
      <c r="J274" s="241"/>
      <c r="K274" s="196">
        <v>0</v>
      </c>
      <c r="L274" s="196">
        <v>0</v>
      </c>
      <c r="M274" s="196">
        <f t="shared" si="86"/>
        <v>0</v>
      </c>
      <c r="N274" s="172">
        <v>4910</v>
      </c>
    </row>
    <row r="275" spans="1:14" hidden="1" x14ac:dyDescent="0.3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54</v>
      </c>
      <c r="G275" s="173">
        <v>3214</v>
      </c>
      <c r="H275" s="179"/>
      <c r="I275" s="179">
        <v>992</v>
      </c>
      <c r="J275" s="241"/>
      <c r="K275" s="196">
        <v>0</v>
      </c>
      <c r="L275" s="196">
        <v>0</v>
      </c>
      <c r="M275" s="196">
        <f t="shared" si="86"/>
        <v>0</v>
      </c>
      <c r="N275" s="172">
        <v>5410</v>
      </c>
    </row>
    <row r="276" spans="1:14" hidden="1" x14ac:dyDescent="0.3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62</v>
      </c>
      <c r="G276" s="173">
        <v>3214</v>
      </c>
      <c r="H276" s="179"/>
      <c r="I276" s="179">
        <v>993</v>
      </c>
      <c r="J276" s="241"/>
      <c r="K276" s="196">
        <v>0</v>
      </c>
      <c r="L276" s="196">
        <v>0</v>
      </c>
      <c r="M276" s="196">
        <f t="shared" si="86"/>
        <v>0</v>
      </c>
      <c r="N276" s="172">
        <v>6210</v>
      </c>
    </row>
    <row r="277" spans="1:14" hidden="1" x14ac:dyDescent="0.3">
      <c r="A277" s="27">
        <f t="shared" si="66"/>
        <v>3214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 t="s">
        <v>183</v>
      </c>
      <c r="F277" s="152">
        <v>72</v>
      </c>
      <c r="G277" s="173">
        <v>3214</v>
      </c>
      <c r="H277" s="179"/>
      <c r="I277" s="179">
        <v>994</v>
      </c>
      <c r="J277" s="241"/>
      <c r="K277" s="196">
        <v>0</v>
      </c>
      <c r="L277" s="196">
        <v>0</v>
      </c>
      <c r="M277" s="196">
        <f t="shared" si="86"/>
        <v>0</v>
      </c>
      <c r="N277" s="172">
        <v>7210</v>
      </c>
    </row>
    <row r="278" spans="1:14" hidden="1" x14ac:dyDescent="0.3">
      <c r="A278" s="27">
        <f t="shared" si="66"/>
        <v>3214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82</v>
      </c>
      <c r="G278" s="173">
        <v>3214</v>
      </c>
      <c r="H278" s="179"/>
      <c r="I278" s="179">
        <v>995</v>
      </c>
      <c r="J278" s="242"/>
      <c r="K278" s="196">
        <v>0</v>
      </c>
      <c r="L278" s="196">
        <v>0</v>
      </c>
      <c r="M278" s="196">
        <f t="shared" si="86"/>
        <v>0</v>
      </c>
      <c r="N278" s="172">
        <v>8210</v>
      </c>
    </row>
    <row r="279" spans="1:14" hidden="1" x14ac:dyDescent="0.3">
      <c r="A279" s="27">
        <f t="shared" si="66"/>
        <v>322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/>
      <c r="F279" s="152"/>
      <c r="G279" s="173">
        <v>322</v>
      </c>
      <c r="H279" s="174"/>
      <c r="I279" s="174"/>
      <c r="J279" s="192" t="s">
        <v>131</v>
      </c>
      <c r="K279" s="176">
        <f>SUM(K280:K315)</f>
        <v>0</v>
      </c>
      <c r="L279" s="176">
        <f>SUM(L280:L315)</f>
        <v>0</v>
      </c>
      <c r="M279" s="176">
        <f t="shared" ref="M279" si="87">SUM(M280:M315)</f>
        <v>0</v>
      </c>
      <c r="N279" s="172"/>
    </row>
    <row r="280" spans="1:14" hidden="1" x14ac:dyDescent="0.3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32</v>
      </c>
      <c r="G280" s="173">
        <v>3221</v>
      </c>
      <c r="H280" s="179"/>
      <c r="I280" s="179">
        <v>996</v>
      </c>
      <c r="J280" s="238" t="s">
        <v>132</v>
      </c>
      <c r="K280" s="196">
        <v>0</v>
      </c>
      <c r="L280" s="196">
        <v>0</v>
      </c>
      <c r="M280" s="196">
        <f t="shared" ref="M280:M315" si="88">K280+L280</f>
        <v>0</v>
      </c>
      <c r="N280" s="172">
        <v>3210</v>
      </c>
    </row>
    <row r="281" spans="1:14" hidden="1" x14ac:dyDescent="0.3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49</v>
      </c>
      <c r="G281" s="173">
        <v>3221</v>
      </c>
      <c r="H281" s="179"/>
      <c r="I281" s="179">
        <v>997</v>
      </c>
      <c r="J281" s="241"/>
      <c r="K281" s="196">
        <v>0</v>
      </c>
      <c r="L281" s="196">
        <v>0</v>
      </c>
      <c r="M281" s="196">
        <f t="shared" si="88"/>
        <v>0</v>
      </c>
      <c r="N281" s="172">
        <v>4910</v>
      </c>
    </row>
    <row r="282" spans="1:14" hidden="1" x14ac:dyDescent="0.3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54</v>
      </c>
      <c r="G282" s="173">
        <v>3221</v>
      </c>
      <c r="H282" s="179"/>
      <c r="I282" s="179">
        <v>998</v>
      </c>
      <c r="J282" s="241"/>
      <c r="K282" s="196">
        <v>0</v>
      </c>
      <c r="L282" s="196">
        <v>0</v>
      </c>
      <c r="M282" s="196">
        <f t="shared" si="88"/>
        <v>0</v>
      </c>
      <c r="N282" s="172">
        <v>5410</v>
      </c>
    </row>
    <row r="283" spans="1:14" hidden="1" x14ac:dyDescent="0.3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62</v>
      </c>
      <c r="G283" s="173">
        <v>3221</v>
      </c>
      <c r="H283" s="179"/>
      <c r="I283" s="179">
        <v>999</v>
      </c>
      <c r="J283" s="241"/>
      <c r="K283" s="196">
        <v>0</v>
      </c>
      <c r="L283" s="196">
        <v>0</v>
      </c>
      <c r="M283" s="196">
        <f t="shared" si="88"/>
        <v>0</v>
      </c>
      <c r="N283" s="172">
        <v>6210</v>
      </c>
    </row>
    <row r="284" spans="1:14" hidden="1" x14ac:dyDescent="0.3">
      <c r="A284" s="27">
        <f t="shared" si="66"/>
        <v>3221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72</v>
      </c>
      <c r="G284" s="173">
        <v>3221</v>
      </c>
      <c r="H284" s="179"/>
      <c r="I284" s="179">
        <v>1000</v>
      </c>
      <c r="J284" s="241"/>
      <c r="K284" s="196">
        <v>0</v>
      </c>
      <c r="L284" s="196">
        <v>0</v>
      </c>
      <c r="M284" s="196">
        <f t="shared" si="88"/>
        <v>0</v>
      </c>
      <c r="N284" s="172">
        <v>7210</v>
      </c>
    </row>
    <row r="285" spans="1:14" hidden="1" x14ac:dyDescent="0.3">
      <c r="A285" s="27">
        <f t="shared" si="66"/>
        <v>3221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82</v>
      </c>
      <c r="G285" s="173">
        <v>3221</v>
      </c>
      <c r="H285" s="179"/>
      <c r="I285" s="179">
        <v>1001</v>
      </c>
      <c r="J285" s="242"/>
      <c r="K285" s="196">
        <v>0</v>
      </c>
      <c r="L285" s="196">
        <v>0</v>
      </c>
      <c r="M285" s="196">
        <f t="shared" si="88"/>
        <v>0</v>
      </c>
      <c r="N285" s="172">
        <v>8210</v>
      </c>
    </row>
    <row r="286" spans="1:14" hidden="1" x14ac:dyDescent="0.3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32</v>
      </c>
      <c r="G286" s="173">
        <v>3222</v>
      </c>
      <c r="H286" s="179"/>
      <c r="I286" s="179">
        <v>1002</v>
      </c>
      <c r="J286" s="238" t="s">
        <v>133</v>
      </c>
      <c r="K286" s="196">
        <v>0</v>
      </c>
      <c r="L286" s="196">
        <v>0</v>
      </c>
      <c r="M286" s="196">
        <f t="shared" si="88"/>
        <v>0</v>
      </c>
      <c r="N286" s="172">
        <v>3210</v>
      </c>
    </row>
    <row r="287" spans="1:14" hidden="1" x14ac:dyDescent="0.3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49</v>
      </c>
      <c r="G287" s="173">
        <v>3222</v>
      </c>
      <c r="H287" s="179"/>
      <c r="I287" s="179">
        <v>1003</v>
      </c>
      <c r="J287" s="241"/>
      <c r="K287" s="196">
        <v>0</v>
      </c>
      <c r="L287" s="196">
        <v>0</v>
      </c>
      <c r="M287" s="196">
        <f t="shared" si="88"/>
        <v>0</v>
      </c>
      <c r="N287" s="172">
        <v>4910</v>
      </c>
    </row>
    <row r="288" spans="1:14" hidden="1" x14ac:dyDescent="0.3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54</v>
      </c>
      <c r="G288" s="173">
        <v>3222</v>
      </c>
      <c r="H288" s="179"/>
      <c r="I288" s="179">
        <v>1004</v>
      </c>
      <c r="J288" s="241"/>
      <c r="K288" s="196">
        <v>0</v>
      </c>
      <c r="L288" s="196">
        <v>0</v>
      </c>
      <c r="M288" s="196">
        <f t="shared" si="88"/>
        <v>0</v>
      </c>
      <c r="N288" s="172">
        <v>5410</v>
      </c>
    </row>
    <row r="289" spans="1:14" hidden="1" x14ac:dyDescent="0.3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62</v>
      </c>
      <c r="G289" s="173">
        <v>3222</v>
      </c>
      <c r="H289" s="179"/>
      <c r="I289" s="179">
        <v>1005</v>
      </c>
      <c r="J289" s="241"/>
      <c r="K289" s="196">
        <v>0</v>
      </c>
      <c r="L289" s="196">
        <v>0</v>
      </c>
      <c r="M289" s="196">
        <f t="shared" si="88"/>
        <v>0</v>
      </c>
      <c r="N289" s="172">
        <v>6210</v>
      </c>
    </row>
    <row r="290" spans="1:14" hidden="1" x14ac:dyDescent="0.3">
      <c r="A290" s="27">
        <f t="shared" si="66"/>
        <v>3222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72</v>
      </c>
      <c r="G290" s="173">
        <v>3222</v>
      </c>
      <c r="H290" s="179"/>
      <c r="I290" s="179">
        <v>1006</v>
      </c>
      <c r="J290" s="241"/>
      <c r="K290" s="196">
        <v>0</v>
      </c>
      <c r="L290" s="196">
        <v>0</v>
      </c>
      <c r="M290" s="196">
        <f t="shared" si="88"/>
        <v>0</v>
      </c>
      <c r="N290" s="172">
        <v>7210</v>
      </c>
    </row>
    <row r="291" spans="1:14" hidden="1" x14ac:dyDescent="0.3">
      <c r="A291" s="27">
        <f t="shared" si="66"/>
        <v>3222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82</v>
      </c>
      <c r="G291" s="173">
        <v>3222</v>
      </c>
      <c r="H291" s="179"/>
      <c r="I291" s="179">
        <v>1007</v>
      </c>
      <c r="J291" s="242"/>
      <c r="K291" s="196">
        <v>0</v>
      </c>
      <c r="L291" s="196">
        <v>0</v>
      </c>
      <c r="M291" s="196">
        <f t="shared" si="88"/>
        <v>0</v>
      </c>
      <c r="N291" s="172">
        <v>8210</v>
      </c>
    </row>
    <row r="292" spans="1:14" hidden="1" x14ac:dyDescent="0.3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32</v>
      </c>
      <c r="G292" s="173">
        <v>3223</v>
      </c>
      <c r="H292" s="179"/>
      <c r="I292" s="179">
        <v>1008</v>
      </c>
      <c r="J292" s="238" t="s">
        <v>134</v>
      </c>
      <c r="K292" s="196">
        <v>0</v>
      </c>
      <c r="L292" s="196">
        <v>0</v>
      </c>
      <c r="M292" s="196">
        <f t="shared" si="88"/>
        <v>0</v>
      </c>
      <c r="N292" s="172">
        <v>3210</v>
      </c>
    </row>
    <row r="293" spans="1:14" hidden="1" x14ac:dyDescent="0.3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49</v>
      </c>
      <c r="G293" s="173">
        <v>3223</v>
      </c>
      <c r="H293" s="179"/>
      <c r="I293" s="179">
        <v>1009</v>
      </c>
      <c r="J293" s="241"/>
      <c r="K293" s="196">
        <v>0</v>
      </c>
      <c r="L293" s="196">
        <v>0</v>
      </c>
      <c r="M293" s="196">
        <f t="shared" si="88"/>
        <v>0</v>
      </c>
      <c r="N293" s="172">
        <v>4910</v>
      </c>
    </row>
    <row r="294" spans="1:14" hidden="1" x14ac:dyDescent="0.3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54</v>
      </c>
      <c r="G294" s="173">
        <v>3223</v>
      </c>
      <c r="H294" s="179"/>
      <c r="I294" s="179">
        <v>1010</v>
      </c>
      <c r="J294" s="241"/>
      <c r="K294" s="196">
        <v>0</v>
      </c>
      <c r="L294" s="196">
        <v>0</v>
      </c>
      <c r="M294" s="196">
        <f t="shared" si="88"/>
        <v>0</v>
      </c>
      <c r="N294" s="172">
        <v>5410</v>
      </c>
    </row>
    <row r="295" spans="1:14" hidden="1" x14ac:dyDescent="0.3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62</v>
      </c>
      <c r="G295" s="173">
        <v>3223</v>
      </c>
      <c r="H295" s="179"/>
      <c r="I295" s="179">
        <v>1011</v>
      </c>
      <c r="J295" s="241"/>
      <c r="K295" s="196">
        <v>0</v>
      </c>
      <c r="L295" s="196">
        <v>0</v>
      </c>
      <c r="M295" s="196">
        <f t="shared" si="88"/>
        <v>0</v>
      </c>
      <c r="N295" s="172">
        <v>6210</v>
      </c>
    </row>
    <row r="296" spans="1:14" hidden="1" x14ac:dyDescent="0.3">
      <c r="A296" s="27">
        <f t="shared" si="66"/>
        <v>3223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72</v>
      </c>
      <c r="G296" s="173">
        <v>3223</v>
      </c>
      <c r="H296" s="179"/>
      <c r="I296" s="179">
        <v>1012</v>
      </c>
      <c r="J296" s="241"/>
      <c r="K296" s="196">
        <v>0</v>
      </c>
      <c r="L296" s="196">
        <v>0</v>
      </c>
      <c r="M296" s="196">
        <f t="shared" si="88"/>
        <v>0</v>
      </c>
      <c r="N296" s="172">
        <v>7210</v>
      </c>
    </row>
    <row r="297" spans="1:14" hidden="1" x14ac:dyDescent="0.3">
      <c r="A297" s="27">
        <f t="shared" si="66"/>
        <v>3223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82</v>
      </c>
      <c r="G297" s="173">
        <v>3223</v>
      </c>
      <c r="H297" s="179"/>
      <c r="I297" s="179">
        <v>1013</v>
      </c>
      <c r="J297" s="242"/>
      <c r="K297" s="196">
        <v>0</v>
      </c>
      <c r="L297" s="196">
        <v>0</v>
      </c>
      <c r="M297" s="196">
        <f t="shared" si="88"/>
        <v>0</v>
      </c>
      <c r="N297" s="172">
        <v>8210</v>
      </c>
    </row>
    <row r="298" spans="1:14" hidden="1" x14ac:dyDescent="0.3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32</v>
      </c>
      <c r="G298" s="173">
        <v>3224</v>
      </c>
      <c r="H298" s="179"/>
      <c r="I298" s="179">
        <v>1014</v>
      </c>
      <c r="J298" s="238" t="s">
        <v>168</v>
      </c>
      <c r="K298" s="196">
        <v>0</v>
      </c>
      <c r="L298" s="196">
        <v>0</v>
      </c>
      <c r="M298" s="196">
        <f t="shared" si="88"/>
        <v>0</v>
      </c>
      <c r="N298" s="172">
        <v>3210</v>
      </c>
    </row>
    <row r="299" spans="1:14" hidden="1" x14ac:dyDescent="0.3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49</v>
      </c>
      <c r="G299" s="173">
        <v>3224</v>
      </c>
      <c r="H299" s="179"/>
      <c r="I299" s="179">
        <v>1015</v>
      </c>
      <c r="J299" s="241"/>
      <c r="K299" s="196">
        <v>0</v>
      </c>
      <c r="L299" s="196">
        <v>0</v>
      </c>
      <c r="M299" s="196">
        <f t="shared" si="88"/>
        <v>0</v>
      </c>
      <c r="N299" s="172">
        <v>4910</v>
      </c>
    </row>
    <row r="300" spans="1:14" hidden="1" x14ac:dyDescent="0.3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54</v>
      </c>
      <c r="G300" s="173">
        <v>3224</v>
      </c>
      <c r="H300" s="179"/>
      <c r="I300" s="179">
        <v>1016</v>
      </c>
      <c r="J300" s="241"/>
      <c r="K300" s="196">
        <v>0</v>
      </c>
      <c r="L300" s="196">
        <v>0</v>
      </c>
      <c r="M300" s="196">
        <f t="shared" si="88"/>
        <v>0</v>
      </c>
      <c r="N300" s="172">
        <v>5410</v>
      </c>
    </row>
    <row r="301" spans="1:14" hidden="1" x14ac:dyDescent="0.3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62</v>
      </c>
      <c r="G301" s="173">
        <v>3224</v>
      </c>
      <c r="H301" s="179"/>
      <c r="I301" s="179">
        <v>1017</v>
      </c>
      <c r="J301" s="241"/>
      <c r="K301" s="196">
        <v>0</v>
      </c>
      <c r="L301" s="196">
        <v>0</v>
      </c>
      <c r="M301" s="196">
        <f t="shared" si="88"/>
        <v>0</v>
      </c>
      <c r="N301" s="172">
        <v>6210</v>
      </c>
    </row>
    <row r="302" spans="1:14" hidden="1" x14ac:dyDescent="0.3">
      <c r="A302" s="27">
        <f t="shared" si="66"/>
        <v>3224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72</v>
      </c>
      <c r="G302" s="173">
        <v>3224</v>
      </c>
      <c r="H302" s="179"/>
      <c r="I302" s="179">
        <v>1018</v>
      </c>
      <c r="J302" s="241"/>
      <c r="K302" s="196">
        <v>0</v>
      </c>
      <c r="L302" s="196">
        <v>0</v>
      </c>
      <c r="M302" s="196">
        <f t="shared" si="88"/>
        <v>0</v>
      </c>
      <c r="N302" s="172">
        <v>7210</v>
      </c>
    </row>
    <row r="303" spans="1:14" hidden="1" x14ac:dyDescent="0.3">
      <c r="A303" s="27">
        <f t="shared" si="66"/>
        <v>3224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82</v>
      </c>
      <c r="G303" s="173">
        <v>3224</v>
      </c>
      <c r="H303" s="179"/>
      <c r="I303" s="179">
        <v>1019</v>
      </c>
      <c r="J303" s="242"/>
      <c r="K303" s="196">
        <v>0</v>
      </c>
      <c r="L303" s="196">
        <v>0</v>
      </c>
      <c r="M303" s="196">
        <f t="shared" si="88"/>
        <v>0</v>
      </c>
      <c r="N303" s="172">
        <v>8210</v>
      </c>
    </row>
    <row r="304" spans="1:14" hidden="1" x14ac:dyDescent="0.3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32</v>
      </c>
      <c r="G304" s="173">
        <v>3225</v>
      </c>
      <c r="H304" s="179"/>
      <c r="I304" s="179">
        <v>1020</v>
      </c>
      <c r="J304" s="238" t="s">
        <v>135</v>
      </c>
      <c r="K304" s="196">
        <v>0</v>
      </c>
      <c r="L304" s="196">
        <v>0</v>
      </c>
      <c r="M304" s="196">
        <f t="shared" si="88"/>
        <v>0</v>
      </c>
      <c r="N304" s="172">
        <v>3210</v>
      </c>
    </row>
    <row r="305" spans="1:14" hidden="1" x14ac:dyDescent="0.3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49</v>
      </c>
      <c r="G305" s="173">
        <v>3225</v>
      </c>
      <c r="H305" s="179"/>
      <c r="I305" s="179">
        <v>1021</v>
      </c>
      <c r="J305" s="241"/>
      <c r="K305" s="196">
        <v>0</v>
      </c>
      <c r="L305" s="196">
        <v>0</v>
      </c>
      <c r="M305" s="196">
        <f t="shared" si="88"/>
        <v>0</v>
      </c>
      <c r="N305" s="172">
        <v>4910</v>
      </c>
    </row>
    <row r="306" spans="1:14" hidden="1" x14ac:dyDescent="0.3">
      <c r="A306" s="27">
        <f t="shared" si="66"/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54</v>
      </c>
      <c r="G306" s="173">
        <v>3225</v>
      </c>
      <c r="H306" s="179"/>
      <c r="I306" s="179">
        <v>1022</v>
      </c>
      <c r="J306" s="241"/>
      <c r="K306" s="196">
        <v>0</v>
      </c>
      <c r="L306" s="196">
        <v>0</v>
      </c>
      <c r="M306" s="196">
        <f t="shared" si="88"/>
        <v>0</v>
      </c>
      <c r="N306" s="172">
        <v>5410</v>
      </c>
    </row>
    <row r="307" spans="1:14" hidden="1" x14ac:dyDescent="0.3">
      <c r="A307" s="27">
        <f t="shared" si="66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62</v>
      </c>
      <c r="G307" s="173">
        <v>3225</v>
      </c>
      <c r="H307" s="179"/>
      <c r="I307" s="179">
        <v>1023</v>
      </c>
      <c r="J307" s="241"/>
      <c r="K307" s="196">
        <v>0</v>
      </c>
      <c r="L307" s="196">
        <v>0</v>
      </c>
      <c r="M307" s="196">
        <f t="shared" si="88"/>
        <v>0</v>
      </c>
      <c r="N307" s="172">
        <v>6210</v>
      </c>
    </row>
    <row r="308" spans="1:14" hidden="1" x14ac:dyDescent="0.3">
      <c r="A308" s="27">
        <f t="shared" ref="A308:A371" si="89">G308</f>
        <v>3225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72</v>
      </c>
      <c r="G308" s="173">
        <v>3225</v>
      </c>
      <c r="H308" s="179"/>
      <c r="I308" s="179">
        <v>1024</v>
      </c>
      <c r="J308" s="241"/>
      <c r="K308" s="196">
        <v>0</v>
      </c>
      <c r="L308" s="196">
        <v>0</v>
      </c>
      <c r="M308" s="196">
        <f t="shared" si="88"/>
        <v>0</v>
      </c>
      <c r="N308" s="172">
        <v>7210</v>
      </c>
    </row>
    <row r="309" spans="1:14" hidden="1" x14ac:dyDescent="0.3">
      <c r="A309" s="27">
        <f t="shared" si="89"/>
        <v>3225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82</v>
      </c>
      <c r="G309" s="173">
        <v>3225</v>
      </c>
      <c r="H309" s="179"/>
      <c r="I309" s="179">
        <v>1025</v>
      </c>
      <c r="J309" s="242"/>
      <c r="K309" s="196">
        <v>0</v>
      </c>
      <c r="L309" s="196">
        <v>0</v>
      </c>
      <c r="M309" s="196">
        <f t="shared" si="88"/>
        <v>0</v>
      </c>
      <c r="N309" s="172">
        <v>8210</v>
      </c>
    </row>
    <row r="310" spans="1:14" hidden="1" x14ac:dyDescent="0.3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32</v>
      </c>
      <c r="G310" s="173">
        <v>3227</v>
      </c>
      <c r="H310" s="179"/>
      <c r="I310" s="179">
        <v>1026</v>
      </c>
      <c r="J310" s="238" t="s">
        <v>171</v>
      </c>
      <c r="K310" s="196">
        <v>0</v>
      </c>
      <c r="L310" s="196">
        <v>0</v>
      </c>
      <c r="M310" s="196">
        <f t="shared" si="88"/>
        <v>0</v>
      </c>
      <c r="N310" s="172">
        <v>3210</v>
      </c>
    </row>
    <row r="311" spans="1:14" hidden="1" x14ac:dyDescent="0.3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49</v>
      </c>
      <c r="G311" s="173">
        <v>3227</v>
      </c>
      <c r="H311" s="179"/>
      <c r="I311" s="179">
        <v>1027</v>
      </c>
      <c r="J311" s="241"/>
      <c r="K311" s="196">
        <v>0</v>
      </c>
      <c r="L311" s="196">
        <v>0</v>
      </c>
      <c r="M311" s="196">
        <f t="shared" si="88"/>
        <v>0</v>
      </c>
      <c r="N311" s="172">
        <v>4910</v>
      </c>
    </row>
    <row r="312" spans="1:14" hidden="1" x14ac:dyDescent="0.3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54</v>
      </c>
      <c r="G312" s="173">
        <v>3227</v>
      </c>
      <c r="H312" s="179"/>
      <c r="I312" s="179">
        <v>1028</v>
      </c>
      <c r="J312" s="241"/>
      <c r="K312" s="196">
        <v>0</v>
      </c>
      <c r="L312" s="196">
        <v>0</v>
      </c>
      <c r="M312" s="196">
        <f t="shared" si="88"/>
        <v>0</v>
      </c>
      <c r="N312" s="172">
        <v>5410</v>
      </c>
    </row>
    <row r="313" spans="1:14" hidden="1" x14ac:dyDescent="0.3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62</v>
      </c>
      <c r="G313" s="173">
        <v>3227</v>
      </c>
      <c r="H313" s="179"/>
      <c r="I313" s="179">
        <v>1029</v>
      </c>
      <c r="J313" s="241"/>
      <c r="K313" s="196">
        <v>0</v>
      </c>
      <c r="L313" s="196">
        <v>0</v>
      </c>
      <c r="M313" s="196">
        <f t="shared" si="88"/>
        <v>0</v>
      </c>
      <c r="N313" s="172">
        <v>6210</v>
      </c>
    </row>
    <row r="314" spans="1:14" hidden="1" x14ac:dyDescent="0.3">
      <c r="A314" s="27">
        <f t="shared" si="89"/>
        <v>3227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 t="s">
        <v>183</v>
      </c>
      <c r="F314" s="152">
        <v>72</v>
      </c>
      <c r="G314" s="173">
        <v>3227</v>
      </c>
      <c r="H314" s="179"/>
      <c r="I314" s="179">
        <v>1030</v>
      </c>
      <c r="J314" s="241"/>
      <c r="K314" s="196">
        <v>0</v>
      </c>
      <c r="L314" s="196">
        <v>0</v>
      </c>
      <c r="M314" s="196">
        <f t="shared" si="88"/>
        <v>0</v>
      </c>
      <c r="N314" s="172">
        <v>7210</v>
      </c>
    </row>
    <row r="315" spans="1:14" hidden="1" x14ac:dyDescent="0.3">
      <c r="A315" s="27">
        <f t="shared" si="89"/>
        <v>3227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82</v>
      </c>
      <c r="G315" s="173">
        <v>3227</v>
      </c>
      <c r="H315" s="179"/>
      <c r="I315" s="179">
        <v>1031</v>
      </c>
      <c r="J315" s="242"/>
      <c r="K315" s="196">
        <v>0</v>
      </c>
      <c r="L315" s="196">
        <v>0</v>
      </c>
      <c r="M315" s="196">
        <f t="shared" si="88"/>
        <v>0</v>
      </c>
      <c r="N315" s="172">
        <v>8210</v>
      </c>
    </row>
    <row r="316" spans="1:14" hidden="1" x14ac:dyDescent="0.3">
      <c r="A316" s="27">
        <f t="shared" si="89"/>
        <v>323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/>
      <c r="F316" s="152"/>
      <c r="G316" s="173">
        <v>323</v>
      </c>
      <c r="H316" s="174"/>
      <c r="I316" s="174"/>
      <c r="J316" s="192" t="s">
        <v>136</v>
      </c>
      <c r="K316" s="176">
        <f>SUM(K317:K370)</f>
        <v>0</v>
      </c>
      <c r="L316" s="176">
        <f>SUM(L317:L370)</f>
        <v>0</v>
      </c>
      <c r="M316" s="176">
        <f t="shared" ref="M316" si="90">SUM(M317:M370)</f>
        <v>0</v>
      </c>
      <c r="N316" s="172"/>
    </row>
    <row r="317" spans="1:14" hidden="1" x14ac:dyDescent="0.3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32</v>
      </c>
      <c r="G317" s="173">
        <v>3231</v>
      </c>
      <c r="H317" s="179"/>
      <c r="I317" s="179">
        <v>1032</v>
      </c>
      <c r="J317" s="238" t="s">
        <v>137</v>
      </c>
      <c r="K317" s="196">
        <v>0</v>
      </c>
      <c r="L317" s="196">
        <v>0</v>
      </c>
      <c r="M317" s="196">
        <f t="shared" ref="M317:M348" si="91">K317+L317</f>
        <v>0</v>
      </c>
      <c r="N317" s="172">
        <v>3210</v>
      </c>
    </row>
    <row r="318" spans="1:14" hidden="1" x14ac:dyDescent="0.3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49</v>
      </c>
      <c r="G318" s="173">
        <v>3231</v>
      </c>
      <c r="H318" s="179"/>
      <c r="I318" s="179">
        <v>1033</v>
      </c>
      <c r="J318" s="241"/>
      <c r="K318" s="196">
        <v>0</v>
      </c>
      <c r="L318" s="196">
        <v>0</v>
      </c>
      <c r="M318" s="196">
        <f t="shared" si="91"/>
        <v>0</v>
      </c>
      <c r="N318" s="172">
        <v>4910</v>
      </c>
    </row>
    <row r="319" spans="1:14" hidden="1" x14ac:dyDescent="0.3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54</v>
      </c>
      <c r="G319" s="173">
        <v>3231</v>
      </c>
      <c r="H319" s="179"/>
      <c r="I319" s="179">
        <v>1034</v>
      </c>
      <c r="J319" s="241"/>
      <c r="K319" s="196">
        <v>0</v>
      </c>
      <c r="L319" s="196">
        <v>0</v>
      </c>
      <c r="M319" s="196">
        <f t="shared" si="91"/>
        <v>0</v>
      </c>
      <c r="N319" s="172">
        <v>5410</v>
      </c>
    </row>
    <row r="320" spans="1:14" hidden="1" x14ac:dyDescent="0.3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62</v>
      </c>
      <c r="G320" s="173">
        <v>3231</v>
      </c>
      <c r="H320" s="179"/>
      <c r="I320" s="179">
        <v>1035</v>
      </c>
      <c r="J320" s="241"/>
      <c r="K320" s="196">
        <v>0</v>
      </c>
      <c r="L320" s="196">
        <v>0</v>
      </c>
      <c r="M320" s="196">
        <f t="shared" si="91"/>
        <v>0</v>
      </c>
      <c r="N320" s="172">
        <v>6210</v>
      </c>
    </row>
    <row r="321" spans="1:14" hidden="1" x14ac:dyDescent="0.3">
      <c r="A321" s="27">
        <f t="shared" si="89"/>
        <v>3231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72</v>
      </c>
      <c r="G321" s="173">
        <v>3231</v>
      </c>
      <c r="H321" s="179"/>
      <c r="I321" s="179">
        <v>1036</v>
      </c>
      <c r="J321" s="241"/>
      <c r="K321" s="196">
        <v>0</v>
      </c>
      <c r="L321" s="196">
        <v>0</v>
      </c>
      <c r="M321" s="196">
        <f t="shared" si="91"/>
        <v>0</v>
      </c>
      <c r="N321" s="172">
        <v>7210</v>
      </c>
    </row>
    <row r="322" spans="1:14" hidden="1" x14ac:dyDescent="0.3">
      <c r="A322" s="27">
        <f t="shared" si="89"/>
        <v>3231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82</v>
      </c>
      <c r="G322" s="173">
        <v>3231</v>
      </c>
      <c r="H322" s="179"/>
      <c r="I322" s="179">
        <v>1037</v>
      </c>
      <c r="J322" s="242"/>
      <c r="K322" s="196">
        <v>0</v>
      </c>
      <c r="L322" s="196">
        <v>0</v>
      </c>
      <c r="M322" s="196">
        <f t="shared" si="91"/>
        <v>0</v>
      </c>
      <c r="N322" s="172">
        <v>8210</v>
      </c>
    </row>
    <row r="323" spans="1:14" hidden="1" x14ac:dyDescent="0.3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32</v>
      </c>
      <c r="G323" s="173">
        <v>3232</v>
      </c>
      <c r="H323" s="179"/>
      <c r="I323" s="179">
        <v>1038</v>
      </c>
      <c r="J323" s="238" t="s">
        <v>138</v>
      </c>
      <c r="K323" s="196">
        <v>0</v>
      </c>
      <c r="L323" s="196">
        <v>0</v>
      </c>
      <c r="M323" s="196">
        <f t="shared" si="91"/>
        <v>0</v>
      </c>
      <c r="N323" s="172">
        <v>3210</v>
      </c>
    </row>
    <row r="324" spans="1:14" hidden="1" x14ac:dyDescent="0.3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49</v>
      </c>
      <c r="G324" s="173">
        <v>3232</v>
      </c>
      <c r="H324" s="179"/>
      <c r="I324" s="179">
        <v>1039</v>
      </c>
      <c r="J324" s="241"/>
      <c r="K324" s="196">
        <v>0</v>
      </c>
      <c r="L324" s="196">
        <v>0</v>
      </c>
      <c r="M324" s="196">
        <f t="shared" si="91"/>
        <v>0</v>
      </c>
      <c r="N324" s="172">
        <v>4910</v>
      </c>
    </row>
    <row r="325" spans="1:14" hidden="1" x14ac:dyDescent="0.3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54</v>
      </c>
      <c r="G325" s="173">
        <v>3232</v>
      </c>
      <c r="H325" s="179"/>
      <c r="I325" s="179">
        <v>1040</v>
      </c>
      <c r="J325" s="241"/>
      <c r="K325" s="196">
        <v>0</v>
      </c>
      <c r="L325" s="196">
        <v>0</v>
      </c>
      <c r="M325" s="196">
        <f t="shared" si="91"/>
        <v>0</v>
      </c>
      <c r="N325" s="172">
        <v>5410</v>
      </c>
    </row>
    <row r="326" spans="1:14" hidden="1" x14ac:dyDescent="0.3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62</v>
      </c>
      <c r="G326" s="173">
        <v>3232</v>
      </c>
      <c r="H326" s="179"/>
      <c r="I326" s="179">
        <v>1041</v>
      </c>
      <c r="J326" s="241"/>
      <c r="K326" s="196">
        <v>0</v>
      </c>
      <c r="L326" s="196">
        <v>0</v>
      </c>
      <c r="M326" s="196">
        <f t="shared" si="91"/>
        <v>0</v>
      </c>
      <c r="N326" s="172">
        <v>6210</v>
      </c>
    </row>
    <row r="327" spans="1:14" hidden="1" x14ac:dyDescent="0.3">
      <c r="A327" s="27">
        <f t="shared" si="89"/>
        <v>3232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72</v>
      </c>
      <c r="G327" s="173">
        <v>3232</v>
      </c>
      <c r="H327" s="179"/>
      <c r="I327" s="179">
        <v>1042</v>
      </c>
      <c r="J327" s="241"/>
      <c r="K327" s="196">
        <v>0</v>
      </c>
      <c r="L327" s="196">
        <v>0</v>
      </c>
      <c r="M327" s="196">
        <f t="shared" si="91"/>
        <v>0</v>
      </c>
      <c r="N327" s="172">
        <v>7210</v>
      </c>
    </row>
    <row r="328" spans="1:14" hidden="1" x14ac:dyDescent="0.3">
      <c r="A328" s="27">
        <f t="shared" si="89"/>
        <v>3232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82</v>
      </c>
      <c r="G328" s="173">
        <v>3232</v>
      </c>
      <c r="H328" s="179"/>
      <c r="I328" s="179">
        <v>1043</v>
      </c>
      <c r="J328" s="242"/>
      <c r="K328" s="196">
        <v>0</v>
      </c>
      <c r="L328" s="196">
        <v>0</v>
      </c>
      <c r="M328" s="196">
        <f t="shared" si="91"/>
        <v>0</v>
      </c>
      <c r="N328" s="172">
        <v>8210</v>
      </c>
    </row>
    <row r="329" spans="1:14" hidden="1" x14ac:dyDescent="0.3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32</v>
      </c>
      <c r="G329" s="173">
        <v>3233</v>
      </c>
      <c r="H329" s="179"/>
      <c r="I329" s="179">
        <v>1044</v>
      </c>
      <c r="J329" s="238" t="s">
        <v>139</v>
      </c>
      <c r="K329" s="196">
        <v>0</v>
      </c>
      <c r="L329" s="196">
        <v>0</v>
      </c>
      <c r="M329" s="196">
        <f t="shared" si="91"/>
        <v>0</v>
      </c>
      <c r="N329" s="172">
        <v>3210</v>
      </c>
    </row>
    <row r="330" spans="1:14" hidden="1" x14ac:dyDescent="0.3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49</v>
      </c>
      <c r="G330" s="173">
        <v>3233</v>
      </c>
      <c r="H330" s="179"/>
      <c r="I330" s="179">
        <v>1045</v>
      </c>
      <c r="J330" s="241"/>
      <c r="K330" s="196">
        <v>0</v>
      </c>
      <c r="L330" s="196">
        <v>0</v>
      </c>
      <c r="M330" s="196">
        <f t="shared" si="91"/>
        <v>0</v>
      </c>
      <c r="N330" s="172">
        <v>4910</v>
      </c>
    </row>
    <row r="331" spans="1:14" hidden="1" x14ac:dyDescent="0.3">
      <c r="A331" s="27">
        <f t="shared" si="89"/>
        <v>3233</v>
      </c>
      <c r="B331" s="28" t="str">
        <f t="shared" si="82"/>
        <v xml:space="preserve"> </v>
      </c>
      <c r="C331" s="35" t="str">
        <f t="shared" si="78"/>
        <v xml:space="preserve">  </v>
      </c>
      <c r="D331" s="35" t="str">
        <f t="shared" si="79"/>
        <v xml:space="preserve">  </v>
      </c>
      <c r="E331" s="36" t="s">
        <v>183</v>
      </c>
      <c r="F331" s="152">
        <v>54</v>
      </c>
      <c r="G331" s="173">
        <v>3233</v>
      </c>
      <c r="H331" s="179"/>
      <c r="I331" s="179">
        <v>1046</v>
      </c>
      <c r="J331" s="241"/>
      <c r="K331" s="196">
        <v>0</v>
      </c>
      <c r="L331" s="196">
        <v>0</v>
      </c>
      <c r="M331" s="196">
        <f t="shared" si="91"/>
        <v>0</v>
      </c>
      <c r="N331" s="172">
        <v>5410</v>
      </c>
    </row>
    <row r="332" spans="1:14" hidden="1" x14ac:dyDescent="0.3">
      <c r="A332" s="27">
        <f t="shared" si="89"/>
        <v>3233</v>
      </c>
      <c r="B332" s="28" t="str">
        <f t="shared" si="82"/>
        <v xml:space="preserve"> </v>
      </c>
      <c r="C332" s="35" t="str">
        <f t="shared" si="78"/>
        <v xml:space="preserve">  </v>
      </c>
      <c r="D332" s="35" t="str">
        <f t="shared" si="79"/>
        <v xml:space="preserve">  </v>
      </c>
      <c r="E332" s="36" t="s">
        <v>183</v>
      </c>
      <c r="F332" s="152">
        <v>62</v>
      </c>
      <c r="G332" s="173">
        <v>3233</v>
      </c>
      <c r="H332" s="179"/>
      <c r="I332" s="179">
        <v>1047</v>
      </c>
      <c r="J332" s="241"/>
      <c r="K332" s="196">
        <v>0</v>
      </c>
      <c r="L332" s="196">
        <v>0</v>
      </c>
      <c r="M332" s="196">
        <f t="shared" si="91"/>
        <v>0</v>
      </c>
      <c r="N332" s="172">
        <v>6210</v>
      </c>
    </row>
    <row r="333" spans="1:14" hidden="1" x14ac:dyDescent="0.3">
      <c r="A333" s="27">
        <f t="shared" si="89"/>
        <v>3233</v>
      </c>
      <c r="B333" s="28" t="str">
        <f t="shared" si="82"/>
        <v xml:space="preserve"> </v>
      </c>
      <c r="C333" s="35" t="str">
        <f t="shared" ref="C333:C396" si="92">IF(H333&gt;0,LEFT(E333,3),"  ")</f>
        <v xml:space="preserve">  </v>
      </c>
      <c r="D333" s="35" t="str">
        <f t="shared" ref="D333:D396" si="93">IF(H333&gt;0,LEFT(E333,4),"  ")</f>
        <v xml:space="preserve">  </v>
      </c>
      <c r="E333" s="36" t="s">
        <v>183</v>
      </c>
      <c r="F333" s="152">
        <v>72</v>
      </c>
      <c r="G333" s="173">
        <v>3233</v>
      </c>
      <c r="H333" s="179"/>
      <c r="I333" s="179">
        <v>1048</v>
      </c>
      <c r="J333" s="241"/>
      <c r="K333" s="196">
        <v>0</v>
      </c>
      <c r="L333" s="196">
        <v>0</v>
      </c>
      <c r="M333" s="196">
        <f t="shared" si="91"/>
        <v>0</v>
      </c>
      <c r="N333" s="172">
        <v>7210</v>
      </c>
    </row>
    <row r="334" spans="1:14" hidden="1" x14ac:dyDescent="0.3">
      <c r="A334" s="27">
        <f t="shared" si="89"/>
        <v>3233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82</v>
      </c>
      <c r="G334" s="173">
        <v>3233</v>
      </c>
      <c r="H334" s="179"/>
      <c r="I334" s="179">
        <v>1049</v>
      </c>
      <c r="J334" s="242"/>
      <c r="K334" s="196">
        <v>0</v>
      </c>
      <c r="L334" s="196">
        <v>0</v>
      </c>
      <c r="M334" s="196">
        <f t="shared" si="91"/>
        <v>0</v>
      </c>
      <c r="N334" s="172">
        <v>8210</v>
      </c>
    </row>
    <row r="335" spans="1:14" hidden="1" x14ac:dyDescent="0.3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32</v>
      </c>
      <c r="G335" s="173">
        <v>3234</v>
      </c>
      <c r="H335" s="179"/>
      <c r="I335" s="179">
        <v>1050</v>
      </c>
      <c r="J335" s="238" t="s">
        <v>140</v>
      </c>
      <c r="K335" s="196">
        <v>0</v>
      </c>
      <c r="L335" s="196">
        <v>0</v>
      </c>
      <c r="M335" s="196">
        <f t="shared" si="91"/>
        <v>0</v>
      </c>
      <c r="N335" s="172">
        <v>3210</v>
      </c>
    </row>
    <row r="336" spans="1:14" hidden="1" x14ac:dyDescent="0.3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49</v>
      </c>
      <c r="G336" s="173">
        <v>3234</v>
      </c>
      <c r="H336" s="179"/>
      <c r="I336" s="179">
        <v>1051</v>
      </c>
      <c r="J336" s="241"/>
      <c r="K336" s="196">
        <v>0</v>
      </c>
      <c r="L336" s="196">
        <v>0</v>
      </c>
      <c r="M336" s="196">
        <f t="shared" si="91"/>
        <v>0</v>
      </c>
      <c r="N336" s="172">
        <v>4910</v>
      </c>
    </row>
    <row r="337" spans="1:14" hidden="1" x14ac:dyDescent="0.3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54</v>
      </c>
      <c r="G337" s="173">
        <v>3234</v>
      </c>
      <c r="H337" s="179"/>
      <c r="I337" s="179">
        <v>1052</v>
      </c>
      <c r="J337" s="241"/>
      <c r="K337" s="196">
        <v>0</v>
      </c>
      <c r="L337" s="196">
        <v>0</v>
      </c>
      <c r="M337" s="196">
        <f t="shared" si="91"/>
        <v>0</v>
      </c>
      <c r="N337" s="172">
        <v>5410</v>
      </c>
    </row>
    <row r="338" spans="1:14" hidden="1" x14ac:dyDescent="0.3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62</v>
      </c>
      <c r="G338" s="173">
        <v>3234</v>
      </c>
      <c r="H338" s="179"/>
      <c r="I338" s="179">
        <v>1053</v>
      </c>
      <c r="J338" s="241"/>
      <c r="K338" s="196">
        <v>0</v>
      </c>
      <c r="L338" s="196">
        <v>0</v>
      </c>
      <c r="M338" s="196">
        <f t="shared" si="91"/>
        <v>0</v>
      </c>
      <c r="N338" s="172">
        <v>6210</v>
      </c>
    </row>
    <row r="339" spans="1:14" hidden="1" x14ac:dyDescent="0.3">
      <c r="A339" s="27">
        <f t="shared" si="89"/>
        <v>3234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72</v>
      </c>
      <c r="G339" s="173">
        <v>3234</v>
      </c>
      <c r="H339" s="179"/>
      <c r="I339" s="179">
        <v>1054</v>
      </c>
      <c r="J339" s="241"/>
      <c r="K339" s="196">
        <v>0</v>
      </c>
      <c r="L339" s="196">
        <v>0</v>
      </c>
      <c r="M339" s="196">
        <f t="shared" si="91"/>
        <v>0</v>
      </c>
      <c r="N339" s="172">
        <v>7210</v>
      </c>
    </row>
    <row r="340" spans="1:14" hidden="1" x14ac:dyDescent="0.3">
      <c r="A340" s="27">
        <f t="shared" si="89"/>
        <v>3234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82</v>
      </c>
      <c r="G340" s="173">
        <v>3234</v>
      </c>
      <c r="H340" s="179"/>
      <c r="I340" s="179">
        <v>1055</v>
      </c>
      <c r="J340" s="242"/>
      <c r="K340" s="196">
        <v>0</v>
      </c>
      <c r="L340" s="196">
        <v>0</v>
      </c>
      <c r="M340" s="196">
        <f t="shared" si="91"/>
        <v>0</v>
      </c>
      <c r="N340" s="172">
        <v>8210</v>
      </c>
    </row>
    <row r="341" spans="1:14" hidden="1" x14ac:dyDescent="0.3">
      <c r="A341" s="27">
        <f t="shared" si="89"/>
        <v>3235</v>
      </c>
      <c r="B341" s="28" t="str">
        <f t="shared" si="82"/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32</v>
      </c>
      <c r="G341" s="173">
        <v>3235</v>
      </c>
      <c r="H341" s="179"/>
      <c r="I341" s="179">
        <v>1056</v>
      </c>
      <c r="J341" s="238" t="s">
        <v>141</v>
      </c>
      <c r="K341" s="196">
        <v>0</v>
      </c>
      <c r="L341" s="196">
        <v>0</v>
      </c>
      <c r="M341" s="196">
        <f t="shared" si="91"/>
        <v>0</v>
      </c>
      <c r="N341" s="172">
        <v>3210</v>
      </c>
    </row>
    <row r="342" spans="1:14" hidden="1" x14ac:dyDescent="0.3">
      <c r="A342" s="27">
        <f t="shared" si="89"/>
        <v>3235</v>
      </c>
      <c r="B342" s="28" t="str">
        <f t="shared" si="82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49</v>
      </c>
      <c r="G342" s="173">
        <v>3235</v>
      </c>
      <c r="H342" s="179"/>
      <c r="I342" s="179">
        <v>1057</v>
      </c>
      <c r="J342" s="241"/>
      <c r="K342" s="196">
        <v>0</v>
      </c>
      <c r="L342" s="196">
        <v>0</v>
      </c>
      <c r="M342" s="196">
        <f t="shared" si="91"/>
        <v>0</v>
      </c>
      <c r="N342" s="172">
        <v>4910</v>
      </c>
    </row>
    <row r="343" spans="1:14" hidden="1" x14ac:dyDescent="0.3">
      <c r="A343" s="27">
        <f t="shared" si="89"/>
        <v>3235</v>
      </c>
      <c r="B343" s="28" t="str">
        <f t="shared" ref="B343:B406" si="94">IF(H343&gt;0,F343," ")</f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54</v>
      </c>
      <c r="G343" s="173">
        <v>3235</v>
      </c>
      <c r="H343" s="179"/>
      <c r="I343" s="179">
        <v>1058</v>
      </c>
      <c r="J343" s="241"/>
      <c r="K343" s="196">
        <v>0</v>
      </c>
      <c r="L343" s="196">
        <v>0</v>
      </c>
      <c r="M343" s="196">
        <f t="shared" si="91"/>
        <v>0</v>
      </c>
      <c r="N343" s="172">
        <v>5410</v>
      </c>
    </row>
    <row r="344" spans="1:14" hidden="1" x14ac:dyDescent="0.3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62</v>
      </c>
      <c r="G344" s="173">
        <v>3235</v>
      </c>
      <c r="H344" s="179"/>
      <c r="I344" s="179">
        <v>1059</v>
      </c>
      <c r="J344" s="241"/>
      <c r="K344" s="196">
        <v>0</v>
      </c>
      <c r="L344" s="196">
        <v>0</v>
      </c>
      <c r="M344" s="196">
        <f t="shared" si="91"/>
        <v>0</v>
      </c>
      <c r="N344" s="172">
        <v>6210</v>
      </c>
    </row>
    <row r="345" spans="1:14" hidden="1" x14ac:dyDescent="0.3">
      <c r="A345" s="27">
        <f t="shared" si="89"/>
        <v>3235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72</v>
      </c>
      <c r="G345" s="173">
        <v>3235</v>
      </c>
      <c r="H345" s="179"/>
      <c r="I345" s="179">
        <v>1060</v>
      </c>
      <c r="J345" s="241"/>
      <c r="K345" s="196">
        <v>0</v>
      </c>
      <c r="L345" s="196">
        <v>0</v>
      </c>
      <c r="M345" s="196">
        <f t="shared" si="91"/>
        <v>0</v>
      </c>
      <c r="N345" s="172">
        <v>7210</v>
      </c>
    </row>
    <row r="346" spans="1:14" hidden="1" x14ac:dyDescent="0.3">
      <c r="A346" s="27">
        <f t="shared" si="89"/>
        <v>3235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82</v>
      </c>
      <c r="G346" s="173">
        <v>3235</v>
      </c>
      <c r="H346" s="179"/>
      <c r="I346" s="179">
        <v>1061</v>
      </c>
      <c r="J346" s="242"/>
      <c r="K346" s="196">
        <v>0</v>
      </c>
      <c r="L346" s="196">
        <v>0</v>
      </c>
      <c r="M346" s="196">
        <f t="shared" si="91"/>
        <v>0</v>
      </c>
      <c r="N346" s="172">
        <v>8210</v>
      </c>
    </row>
    <row r="347" spans="1:14" hidden="1" x14ac:dyDescent="0.3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32</v>
      </c>
      <c r="G347" s="173">
        <v>3236</v>
      </c>
      <c r="H347" s="179"/>
      <c r="I347" s="179">
        <v>1062</v>
      </c>
      <c r="J347" s="238" t="s">
        <v>142</v>
      </c>
      <c r="K347" s="196">
        <v>0</v>
      </c>
      <c r="L347" s="196">
        <v>0</v>
      </c>
      <c r="M347" s="196">
        <f t="shared" si="91"/>
        <v>0</v>
      </c>
      <c r="N347" s="172">
        <v>3210</v>
      </c>
    </row>
    <row r="348" spans="1:14" hidden="1" x14ac:dyDescent="0.3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49</v>
      </c>
      <c r="G348" s="173">
        <v>3236</v>
      </c>
      <c r="H348" s="179"/>
      <c r="I348" s="179">
        <v>1063</v>
      </c>
      <c r="J348" s="241"/>
      <c r="K348" s="196">
        <v>0</v>
      </c>
      <c r="L348" s="196">
        <v>0</v>
      </c>
      <c r="M348" s="196">
        <f t="shared" si="91"/>
        <v>0</v>
      </c>
      <c r="N348" s="172">
        <v>4910</v>
      </c>
    </row>
    <row r="349" spans="1:14" hidden="1" x14ac:dyDescent="0.3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54</v>
      </c>
      <c r="G349" s="173">
        <v>3236</v>
      </c>
      <c r="H349" s="179"/>
      <c r="I349" s="179">
        <v>1064</v>
      </c>
      <c r="J349" s="241"/>
      <c r="K349" s="196">
        <v>0</v>
      </c>
      <c r="L349" s="196">
        <v>0</v>
      </c>
      <c r="M349" s="196">
        <f t="shared" ref="M349:M370" si="95">K349+L349</f>
        <v>0</v>
      </c>
      <c r="N349" s="172">
        <v>5410</v>
      </c>
    </row>
    <row r="350" spans="1:14" hidden="1" x14ac:dyDescent="0.3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62</v>
      </c>
      <c r="G350" s="173">
        <v>3236</v>
      </c>
      <c r="H350" s="179"/>
      <c r="I350" s="179">
        <v>1065</v>
      </c>
      <c r="J350" s="241"/>
      <c r="K350" s="196">
        <v>0</v>
      </c>
      <c r="L350" s="196">
        <v>0</v>
      </c>
      <c r="M350" s="196">
        <f t="shared" si="95"/>
        <v>0</v>
      </c>
      <c r="N350" s="172">
        <v>6210</v>
      </c>
    </row>
    <row r="351" spans="1:14" hidden="1" x14ac:dyDescent="0.3">
      <c r="A351" s="27">
        <f t="shared" si="89"/>
        <v>3236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72</v>
      </c>
      <c r="G351" s="173">
        <v>3236</v>
      </c>
      <c r="H351" s="179"/>
      <c r="I351" s="179">
        <v>1066</v>
      </c>
      <c r="J351" s="241"/>
      <c r="K351" s="196">
        <v>0</v>
      </c>
      <c r="L351" s="196">
        <v>0</v>
      </c>
      <c r="M351" s="196">
        <f t="shared" si="95"/>
        <v>0</v>
      </c>
      <c r="N351" s="172">
        <v>7210</v>
      </c>
    </row>
    <row r="352" spans="1:14" hidden="1" x14ac:dyDescent="0.3">
      <c r="A352" s="27">
        <f t="shared" si="89"/>
        <v>3236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82</v>
      </c>
      <c r="G352" s="173">
        <v>3236</v>
      </c>
      <c r="H352" s="179"/>
      <c r="I352" s="179">
        <v>1067</v>
      </c>
      <c r="J352" s="242"/>
      <c r="K352" s="196">
        <v>0</v>
      </c>
      <c r="L352" s="196">
        <v>0</v>
      </c>
      <c r="M352" s="196">
        <f t="shared" si="95"/>
        <v>0</v>
      </c>
      <c r="N352" s="172">
        <v>8210</v>
      </c>
    </row>
    <row r="353" spans="1:14" hidden="1" x14ac:dyDescent="0.3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32</v>
      </c>
      <c r="G353" s="173">
        <v>3237</v>
      </c>
      <c r="H353" s="179"/>
      <c r="I353" s="179">
        <v>1068</v>
      </c>
      <c r="J353" s="238" t="s">
        <v>164</v>
      </c>
      <c r="K353" s="196">
        <v>0</v>
      </c>
      <c r="L353" s="196">
        <v>0</v>
      </c>
      <c r="M353" s="196">
        <f t="shared" si="95"/>
        <v>0</v>
      </c>
      <c r="N353" s="172">
        <v>3210</v>
      </c>
    </row>
    <row r="354" spans="1:14" hidden="1" x14ac:dyDescent="0.3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49</v>
      </c>
      <c r="G354" s="173">
        <v>3237</v>
      </c>
      <c r="H354" s="179"/>
      <c r="I354" s="179">
        <v>1069</v>
      </c>
      <c r="J354" s="241"/>
      <c r="K354" s="196">
        <v>0</v>
      </c>
      <c r="L354" s="196">
        <v>0</v>
      </c>
      <c r="M354" s="196">
        <f t="shared" si="95"/>
        <v>0</v>
      </c>
      <c r="N354" s="172">
        <v>4910</v>
      </c>
    </row>
    <row r="355" spans="1:14" hidden="1" x14ac:dyDescent="0.3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54</v>
      </c>
      <c r="G355" s="173">
        <v>3237</v>
      </c>
      <c r="H355" s="179"/>
      <c r="I355" s="179">
        <v>1070</v>
      </c>
      <c r="J355" s="241"/>
      <c r="K355" s="196">
        <v>0</v>
      </c>
      <c r="L355" s="196">
        <v>0</v>
      </c>
      <c r="M355" s="196">
        <f t="shared" si="95"/>
        <v>0</v>
      </c>
      <c r="N355" s="172">
        <v>5410</v>
      </c>
    </row>
    <row r="356" spans="1:14" hidden="1" x14ac:dyDescent="0.3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62</v>
      </c>
      <c r="G356" s="173">
        <v>3237</v>
      </c>
      <c r="H356" s="179"/>
      <c r="I356" s="179">
        <v>1071</v>
      </c>
      <c r="J356" s="241"/>
      <c r="K356" s="196">
        <v>0</v>
      </c>
      <c r="L356" s="196">
        <v>0</v>
      </c>
      <c r="M356" s="196">
        <f t="shared" si="95"/>
        <v>0</v>
      </c>
      <c r="N356" s="172">
        <v>6210</v>
      </c>
    </row>
    <row r="357" spans="1:14" hidden="1" x14ac:dyDescent="0.3">
      <c r="A357" s="27">
        <f t="shared" si="89"/>
        <v>3237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72</v>
      </c>
      <c r="G357" s="173">
        <v>3237</v>
      </c>
      <c r="H357" s="179"/>
      <c r="I357" s="179">
        <v>1072</v>
      </c>
      <c r="J357" s="241"/>
      <c r="K357" s="196">
        <v>0</v>
      </c>
      <c r="L357" s="196">
        <v>0</v>
      </c>
      <c r="M357" s="196">
        <f t="shared" si="95"/>
        <v>0</v>
      </c>
      <c r="N357" s="172">
        <v>7210</v>
      </c>
    </row>
    <row r="358" spans="1:14" hidden="1" x14ac:dyDescent="0.3">
      <c r="A358" s="27">
        <f t="shared" si="89"/>
        <v>3237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82</v>
      </c>
      <c r="G358" s="173">
        <v>3237</v>
      </c>
      <c r="H358" s="179"/>
      <c r="I358" s="179">
        <v>1073</v>
      </c>
      <c r="J358" s="242"/>
      <c r="K358" s="196">
        <v>0</v>
      </c>
      <c r="L358" s="196">
        <v>0</v>
      </c>
      <c r="M358" s="196">
        <f t="shared" si="95"/>
        <v>0</v>
      </c>
      <c r="N358" s="172">
        <v>8210</v>
      </c>
    </row>
    <row r="359" spans="1:14" hidden="1" x14ac:dyDescent="0.3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32</v>
      </c>
      <c r="G359" s="173">
        <v>3238</v>
      </c>
      <c r="H359" s="179"/>
      <c r="I359" s="179">
        <v>1074</v>
      </c>
      <c r="J359" s="238" t="s">
        <v>144</v>
      </c>
      <c r="K359" s="196">
        <v>0</v>
      </c>
      <c r="L359" s="196">
        <v>0</v>
      </c>
      <c r="M359" s="196">
        <f t="shared" si="95"/>
        <v>0</v>
      </c>
      <c r="N359" s="172">
        <v>3210</v>
      </c>
    </row>
    <row r="360" spans="1:14" hidden="1" x14ac:dyDescent="0.3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49</v>
      </c>
      <c r="G360" s="173">
        <v>3238</v>
      </c>
      <c r="H360" s="179"/>
      <c r="I360" s="179">
        <v>1075</v>
      </c>
      <c r="J360" s="241"/>
      <c r="K360" s="196">
        <v>0</v>
      </c>
      <c r="L360" s="196">
        <v>0</v>
      </c>
      <c r="M360" s="196">
        <f t="shared" si="95"/>
        <v>0</v>
      </c>
      <c r="N360" s="172">
        <v>4910</v>
      </c>
    </row>
    <row r="361" spans="1:14" hidden="1" x14ac:dyDescent="0.3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54</v>
      </c>
      <c r="G361" s="173">
        <v>3238</v>
      </c>
      <c r="H361" s="179"/>
      <c r="I361" s="179">
        <v>1076</v>
      </c>
      <c r="J361" s="241"/>
      <c r="K361" s="196">
        <v>0</v>
      </c>
      <c r="L361" s="196">
        <v>0</v>
      </c>
      <c r="M361" s="196">
        <f t="shared" si="95"/>
        <v>0</v>
      </c>
      <c r="N361" s="172">
        <v>5410</v>
      </c>
    </row>
    <row r="362" spans="1:14" hidden="1" x14ac:dyDescent="0.3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62</v>
      </c>
      <c r="G362" s="173">
        <v>3238</v>
      </c>
      <c r="H362" s="179"/>
      <c r="I362" s="179">
        <v>1077</v>
      </c>
      <c r="J362" s="241"/>
      <c r="K362" s="196">
        <v>0</v>
      </c>
      <c r="L362" s="196">
        <v>0</v>
      </c>
      <c r="M362" s="196">
        <f t="shared" si="95"/>
        <v>0</v>
      </c>
      <c r="N362" s="172">
        <v>6210</v>
      </c>
    </row>
    <row r="363" spans="1:14" hidden="1" x14ac:dyDescent="0.3">
      <c r="A363" s="27">
        <f t="shared" si="89"/>
        <v>3238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72</v>
      </c>
      <c r="G363" s="173">
        <v>3238</v>
      </c>
      <c r="H363" s="179"/>
      <c r="I363" s="179">
        <v>1078</v>
      </c>
      <c r="J363" s="241"/>
      <c r="K363" s="196">
        <v>0</v>
      </c>
      <c r="L363" s="196">
        <v>0</v>
      </c>
      <c r="M363" s="196">
        <f t="shared" si="95"/>
        <v>0</v>
      </c>
      <c r="N363" s="172">
        <v>7210</v>
      </c>
    </row>
    <row r="364" spans="1:14" hidden="1" x14ac:dyDescent="0.3">
      <c r="A364" s="27">
        <f t="shared" si="89"/>
        <v>3238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82</v>
      </c>
      <c r="G364" s="173">
        <v>3238</v>
      </c>
      <c r="H364" s="179"/>
      <c r="I364" s="179">
        <v>1079</v>
      </c>
      <c r="J364" s="242"/>
      <c r="K364" s="196">
        <v>0</v>
      </c>
      <c r="L364" s="196">
        <v>0</v>
      </c>
      <c r="M364" s="196">
        <f t="shared" si="95"/>
        <v>0</v>
      </c>
      <c r="N364" s="172">
        <v>8210</v>
      </c>
    </row>
    <row r="365" spans="1:14" hidden="1" x14ac:dyDescent="0.3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32</v>
      </c>
      <c r="G365" s="173">
        <v>3239</v>
      </c>
      <c r="H365" s="179"/>
      <c r="I365" s="179">
        <v>1080</v>
      </c>
      <c r="J365" s="238" t="s">
        <v>145</v>
      </c>
      <c r="K365" s="196">
        <v>0</v>
      </c>
      <c r="L365" s="196">
        <v>0</v>
      </c>
      <c r="M365" s="196">
        <f t="shared" si="95"/>
        <v>0</v>
      </c>
      <c r="N365" s="172">
        <v>3210</v>
      </c>
    </row>
    <row r="366" spans="1:14" hidden="1" x14ac:dyDescent="0.3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49</v>
      </c>
      <c r="G366" s="173">
        <v>3239</v>
      </c>
      <c r="H366" s="179"/>
      <c r="I366" s="179">
        <v>1081</v>
      </c>
      <c r="J366" s="241"/>
      <c r="K366" s="196">
        <v>0</v>
      </c>
      <c r="L366" s="196">
        <v>0</v>
      </c>
      <c r="M366" s="196">
        <f t="shared" si="95"/>
        <v>0</v>
      </c>
      <c r="N366" s="172">
        <v>4910</v>
      </c>
    </row>
    <row r="367" spans="1:14" hidden="1" x14ac:dyDescent="0.3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54</v>
      </c>
      <c r="G367" s="173">
        <v>3239</v>
      </c>
      <c r="H367" s="179"/>
      <c r="I367" s="179">
        <v>1082</v>
      </c>
      <c r="J367" s="241"/>
      <c r="K367" s="196">
        <v>0</v>
      </c>
      <c r="L367" s="196">
        <v>0</v>
      </c>
      <c r="M367" s="196">
        <f t="shared" si="95"/>
        <v>0</v>
      </c>
      <c r="N367" s="172">
        <v>5410</v>
      </c>
    </row>
    <row r="368" spans="1:14" hidden="1" x14ac:dyDescent="0.3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62</v>
      </c>
      <c r="G368" s="173">
        <v>3239</v>
      </c>
      <c r="H368" s="179"/>
      <c r="I368" s="179">
        <v>1083</v>
      </c>
      <c r="J368" s="241"/>
      <c r="K368" s="196">
        <v>0</v>
      </c>
      <c r="L368" s="196">
        <v>0</v>
      </c>
      <c r="M368" s="196">
        <f t="shared" si="95"/>
        <v>0</v>
      </c>
      <c r="N368" s="172">
        <v>6210</v>
      </c>
    </row>
    <row r="369" spans="1:14" hidden="1" x14ac:dyDescent="0.3">
      <c r="A369" s="27">
        <f t="shared" si="89"/>
        <v>3239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 t="s">
        <v>183</v>
      </c>
      <c r="F369" s="152">
        <v>72</v>
      </c>
      <c r="G369" s="173">
        <v>3239</v>
      </c>
      <c r="H369" s="179"/>
      <c r="I369" s="179">
        <v>1084</v>
      </c>
      <c r="J369" s="241"/>
      <c r="K369" s="196">
        <v>0</v>
      </c>
      <c r="L369" s="196">
        <v>0</v>
      </c>
      <c r="M369" s="196">
        <f t="shared" si="95"/>
        <v>0</v>
      </c>
      <c r="N369" s="172">
        <v>7210</v>
      </c>
    </row>
    <row r="370" spans="1:14" hidden="1" x14ac:dyDescent="0.3">
      <c r="A370" s="27">
        <f t="shared" si="89"/>
        <v>3239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82</v>
      </c>
      <c r="G370" s="173">
        <v>3239</v>
      </c>
      <c r="H370" s="179"/>
      <c r="I370" s="179">
        <v>1085</v>
      </c>
      <c r="J370" s="242"/>
      <c r="K370" s="196">
        <v>0</v>
      </c>
      <c r="L370" s="196">
        <v>0</v>
      </c>
      <c r="M370" s="196">
        <f t="shared" si="95"/>
        <v>0</v>
      </c>
      <c r="N370" s="172">
        <v>8210</v>
      </c>
    </row>
    <row r="371" spans="1:14" ht="26.4" hidden="1" x14ac:dyDescent="0.3">
      <c r="A371" s="27">
        <f t="shared" si="89"/>
        <v>324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/>
      <c r="F371" s="152"/>
      <c r="G371" s="173">
        <v>324</v>
      </c>
      <c r="H371" s="174"/>
      <c r="I371" s="174"/>
      <c r="J371" s="192" t="s">
        <v>146</v>
      </c>
      <c r="K371" s="176">
        <f t="shared" ref="K371" si="96">SUM(K372:K377)</f>
        <v>0</v>
      </c>
      <c r="L371" s="176">
        <f t="shared" ref="L371:M371" si="97">SUM(L372:L377)</f>
        <v>0</v>
      </c>
      <c r="M371" s="176">
        <f t="shared" si="97"/>
        <v>0</v>
      </c>
      <c r="N371" s="172"/>
    </row>
    <row r="372" spans="1:14" hidden="1" x14ac:dyDescent="0.3">
      <c r="A372" s="27">
        <f t="shared" ref="A372:A435" si="98">G372</f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32</v>
      </c>
      <c r="G372" s="173">
        <v>3241</v>
      </c>
      <c r="H372" s="179"/>
      <c r="I372" s="179">
        <v>1086</v>
      </c>
      <c r="J372" s="238" t="s">
        <v>146</v>
      </c>
      <c r="K372" s="196">
        <v>0</v>
      </c>
      <c r="L372" s="196">
        <v>0</v>
      </c>
      <c r="M372" s="196">
        <f t="shared" ref="M372:M377" si="99">K372+L372</f>
        <v>0</v>
      </c>
      <c r="N372" s="172">
        <v>3210</v>
      </c>
    </row>
    <row r="373" spans="1:14" hidden="1" x14ac:dyDescent="0.3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49</v>
      </c>
      <c r="G373" s="173">
        <v>3241</v>
      </c>
      <c r="H373" s="179"/>
      <c r="I373" s="179">
        <v>1087</v>
      </c>
      <c r="J373" s="241"/>
      <c r="K373" s="196">
        <v>0</v>
      </c>
      <c r="L373" s="196">
        <v>0</v>
      </c>
      <c r="M373" s="196">
        <f t="shared" si="99"/>
        <v>0</v>
      </c>
      <c r="N373" s="172">
        <v>4910</v>
      </c>
    </row>
    <row r="374" spans="1:14" hidden="1" x14ac:dyDescent="0.3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54</v>
      </c>
      <c r="G374" s="173">
        <v>3241</v>
      </c>
      <c r="H374" s="179"/>
      <c r="I374" s="179">
        <v>1088</v>
      </c>
      <c r="J374" s="241"/>
      <c r="K374" s="196">
        <v>0</v>
      </c>
      <c r="L374" s="196">
        <v>0</v>
      </c>
      <c r="M374" s="196">
        <f t="shared" si="99"/>
        <v>0</v>
      </c>
      <c r="N374" s="172">
        <v>5410</v>
      </c>
    </row>
    <row r="375" spans="1:14" hidden="1" x14ac:dyDescent="0.3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62</v>
      </c>
      <c r="G375" s="173">
        <v>3241</v>
      </c>
      <c r="H375" s="179"/>
      <c r="I375" s="179">
        <v>1089</v>
      </c>
      <c r="J375" s="241"/>
      <c r="K375" s="196">
        <v>0</v>
      </c>
      <c r="L375" s="196">
        <v>0</v>
      </c>
      <c r="M375" s="196">
        <f t="shared" si="99"/>
        <v>0</v>
      </c>
      <c r="N375" s="172">
        <v>6210</v>
      </c>
    </row>
    <row r="376" spans="1:14" hidden="1" x14ac:dyDescent="0.3">
      <c r="A376" s="27">
        <f t="shared" si="98"/>
        <v>3241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 t="s">
        <v>183</v>
      </c>
      <c r="F376" s="152">
        <v>72</v>
      </c>
      <c r="G376" s="173">
        <v>3241</v>
      </c>
      <c r="H376" s="179"/>
      <c r="I376" s="179">
        <v>1090</v>
      </c>
      <c r="J376" s="241"/>
      <c r="K376" s="196">
        <v>0</v>
      </c>
      <c r="L376" s="196">
        <v>0</v>
      </c>
      <c r="M376" s="196">
        <f t="shared" si="99"/>
        <v>0</v>
      </c>
      <c r="N376" s="172">
        <v>7210</v>
      </c>
    </row>
    <row r="377" spans="1:14" hidden="1" x14ac:dyDescent="0.3">
      <c r="A377" s="27">
        <f t="shared" si="98"/>
        <v>3241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82</v>
      </c>
      <c r="G377" s="173">
        <v>3241</v>
      </c>
      <c r="H377" s="179"/>
      <c r="I377" s="179">
        <v>1091</v>
      </c>
      <c r="J377" s="242"/>
      <c r="K377" s="196">
        <v>0</v>
      </c>
      <c r="L377" s="196">
        <v>0</v>
      </c>
      <c r="M377" s="196">
        <f t="shared" si="99"/>
        <v>0</v>
      </c>
      <c r="N377" s="172">
        <v>8210</v>
      </c>
    </row>
    <row r="378" spans="1:14" ht="26.4" hidden="1" x14ac:dyDescent="0.3">
      <c r="A378" s="27">
        <f t="shared" si="98"/>
        <v>329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/>
      <c r="F378" s="152"/>
      <c r="G378" s="173">
        <v>329</v>
      </c>
      <c r="H378" s="174"/>
      <c r="I378" s="174"/>
      <c r="J378" s="192" t="s">
        <v>147</v>
      </c>
      <c r="K378" s="176">
        <f t="shared" ref="K378" si="100">SUM(K379:K420)</f>
        <v>0</v>
      </c>
      <c r="L378" s="176">
        <f t="shared" ref="L378:M378" si="101">SUM(L379:L420)</f>
        <v>0</v>
      </c>
      <c r="M378" s="176">
        <f t="shared" si="101"/>
        <v>0</v>
      </c>
      <c r="N378" s="172"/>
    </row>
    <row r="379" spans="1:14" hidden="1" x14ac:dyDescent="0.3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32</v>
      </c>
      <c r="G379" s="173">
        <v>3291</v>
      </c>
      <c r="H379" s="179"/>
      <c r="I379" s="179">
        <v>1092</v>
      </c>
      <c r="J379" s="238" t="s">
        <v>172</v>
      </c>
      <c r="K379" s="196">
        <v>0</v>
      </c>
      <c r="L379" s="196">
        <v>0</v>
      </c>
      <c r="M379" s="196">
        <f t="shared" ref="M379:M420" si="102">K379+L379</f>
        <v>0</v>
      </c>
      <c r="N379" s="172">
        <v>3210</v>
      </c>
    </row>
    <row r="380" spans="1:14" hidden="1" x14ac:dyDescent="0.3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49</v>
      </c>
      <c r="G380" s="173">
        <v>3291</v>
      </c>
      <c r="H380" s="179"/>
      <c r="I380" s="179">
        <v>1093</v>
      </c>
      <c r="J380" s="241"/>
      <c r="K380" s="196">
        <v>0</v>
      </c>
      <c r="L380" s="196">
        <v>0</v>
      </c>
      <c r="M380" s="196">
        <f t="shared" si="102"/>
        <v>0</v>
      </c>
      <c r="N380" s="172">
        <v>4910</v>
      </c>
    </row>
    <row r="381" spans="1:14" hidden="1" x14ac:dyDescent="0.3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54</v>
      </c>
      <c r="G381" s="173">
        <v>3291</v>
      </c>
      <c r="H381" s="179"/>
      <c r="I381" s="179">
        <v>1094</v>
      </c>
      <c r="J381" s="241"/>
      <c r="K381" s="196">
        <v>0</v>
      </c>
      <c r="L381" s="196">
        <v>0</v>
      </c>
      <c r="M381" s="196">
        <f t="shared" si="102"/>
        <v>0</v>
      </c>
      <c r="N381" s="172">
        <v>5410</v>
      </c>
    </row>
    <row r="382" spans="1:14" hidden="1" x14ac:dyDescent="0.3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62</v>
      </c>
      <c r="G382" s="173">
        <v>3291</v>
      </c>
      <c r="H382" s="179"/>
      <c r="I382" s="179">
        <v>1095</v>
      </c>
      <c r="J382" s="241"/>
      <c r="K382" s="196">
        <v>0</v>
      </c>
      <c r="L382" s="196">
        <v>0</v>
      </c>
      <c r="M382" s="196">
        <f t="shared" si="102"/>
        <v>0</v>
      </c>
      <c r="N382" s="172">
        <v>6210</v>
      </c>
    </row>
    <row r="383" spans="1:14" hidden="1" x14ac:dyDescent="0.3">
      <c r="A383" s="27">
        <f t="shared" si="98"/>
        <v>3291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72</v>
      </c>
      <c r="G383" s="173">
        <v>3291</v>
      </c>
      <c r="H383" s="179"/>
      <c r="I383" s="179">
        <v>1096</v>
      </c>
      <c r="J383" s="241"/>
      <c r="K383" s="196">
        <v>0</v>
      </c>
      <c r="L383" s="196">
        <v>0</v>
      </c>
      <c r="M383" s="196">
        <f t="shared" si="102"/>
        <v>0</v>
      </c>
      <c r="N383" s="172">
        <v>7210</v>
      </c>
    </row>
    <row r="384" spans="1:14" hidden="1" x14ac:dyDescent="0.3">
      <c r="A384" s="27">
        <f t="shared" si="98"/>
        <v>3291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82</v>
      </c>
      <c r="G384" s="173">
        <v>3291</v>
      </c>
      <c r="H384" s="179"/>
      <c r="I384" s="179">
        <v>1097</v>
      </c>
      <c r="J384" s="242"/>
      <c r="K384" s="196">
        <v>0</v>
      </c>
      <c r="L384" s="196">
        <v>0</v>
      </c>
      <c r="M384" s="196">
        <f t="shared" si="102"/>
        <v>0</v>
      </c>
      <c r="N384" s="172">
        <v>8210</v>
      </c>
    </row>
    <row r="385" spans="1:14" hidden="1" x14ac:dyDescent="0.3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32</v>
      </c>
      <c r="G385" s="173">
        <v>3292</v>
      </c>
      <c r="H385" s="179"/>
      <c r="I385" s="179">
        <v>1098</v>
      </c>
      <c r="J385" s="238" t="s">
        <v>148</v>
      </c>
      <c r="K385" s="196">
        <v>0</v>
      </c>
      <c r="L385" s="196">
        <v>0</v>
      </c>
      <c r="M385" s="196">
        <f t="shared" si="102"/>
        <v>0</v>
      </c>
      <c r="N385" s="172">
        <v>3210</v>
      </c>
    </row>
    <row r="386" spans="1:14" hidden="1" x14ac:dyDescent="0.3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49</v>
      </c>
      <c r="G386" s="173">
        <v>3292</v>
      </c>
      <c r="H386" s="179"/>
      <c r="I386" s="179">
        <v>1099</v>
      </c>
      <c r="J386" s="241"/>
      <c r="K386" s="196">
        <v>0</v>
      </c>
      <c r="L386" s="196">
        <v>0</v>
      </c>
      <c r="M386" s="196">
        <f t="shared" si="102"/>
        <v>0</v>
      </c>
      <c r="N386" s="172">
        <v>4910</v>
      </c>
    </row>
    <row r="387" spans="1:14" hidden="1" x14ac:dyDescent="0.3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54</v>
      </c>
      <c r="G387" s="173">
        <v>3292</v>
      </c>
      <c r="H387" s="179"/>
      <c r="I387" s="179">
        <v>1100</v>
      </c>
      <c r="J387" s="241"/>
      <c r="K387" s="196">
        <v>0</v>
      </c>
      <c r="L387" s="196">
        <v>0</v>
      </c>
      <c r="M387" s="196">
        <f t="shared" si="102"/>
        <v>0</v>
      </c>
      <c r="N387" s="172">
        <v>5410</v>
      </c>
    </row>
    <row r="388" spans="1:14" hidden="1" x14ac:dyDescent="0.3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62</v>
      </c>
      <c r="G388" s="173">
        <v>3292</v>
      </c>
      <c r="H388" s="179"/>
      <c r="I388" s="179">
        <v>1101</v>
      </c>
      <c r="J388" s="241"/>
      <c r="K388" s="196">
        <v>0</v>
      </c>
      <c r="L388" s="196">
        <v>0</v>
      </c>
      <c r="M388" s="196">
        <f t="shared" si="102"/>
        <v>0</v>
      </c>
      <c r="N388" s="172">
        <v>6210</v>
      </c>
    </row>
    <row r="389" spans="1:14" hidden="1" x14ac:dyDescent="0.3">
      <c r="A389" s="27">
        <f t="shared" si="98"/>
        <v>3292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72</v>
      </c>
      <c r="G389" s="173">
        <v>3292</v>
      </c>
      <c r="H389" s="179"/>
      <c r="I389" s="179">
        <v>1102</v>
      </c>
      <c r="J389" s="241"/>
      <c r="K389" s="196">
        <v>0</v>
      </c>
      <c r="L389" s="196">
        <v>0</v>
      </c>
      <c r="M389" s="196">
        <f t="shared" si="102"/>
        <v>0</v>
      </c>
      <c r="N389" s="172">
        <v>7210</v>
      </c>
    </row>
    <row r="390" spans="1:14" hidden="1" x14ac:dyDescent="0.3">
      <c r="A390" s="27">
        <f t="shared" si="98"/>
        <v>3292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82</v>
      </c>
      <c r="G390" s="173">
        <v>3292</v>
      </c>
      <c r="H390" s="179"/>
      <c r="I390" s="179">
        <v>1103</v>
      </c>
      <c r="J390" s="242"/>
      <c r="K390" s="196">
        <v>0</v>
      </c>
      <c r="L390" s="196">
        <v>0</v>
      </c>
      <c r="M390" s="196">
        <f t="shared" si="102"/>
        <v>0</v>
      </c>
      <c r="N390" s="172">
        <v>8210</v>
      </c>
    </row>
    <row r="391" spans="1:14" hidden="1" x14ac:dyDescent="0.3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32</v>
      </c>
      <c r="G391" s="173">
        <v>3293</v>
      </c>
      <c r="H391" s="179"/>
      <c r="I391" s="179">
        <v>1104</v>
      </c>
      <c r="J391" s="238" t="s">
        <v>149</v>
      </c>
      <c r="K391" s="196">
        <v>0</v>
      </c>
      <c r="L391" s="196">
        <v>0</v>
      </c>
      <c r="M391" s="196">
        <f t="shared" si="102"/>
        <v>0</v>
      </c>
      <c r="N391" s="172">
        <v>3210</v>
      </c>
    </row>
    <row r="392" spans="1:14" hidden="1" x14ac:dyDescent="0.3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49</v>
      </c>
      <c r="G392" s="173">
        <v>3293</v>
      </c>
      <c r="H392" s="179"/>
      <c r="I392" s="179">
        <v>1105</v>
      </c>
      <c r="J392" s="241"/>
      <c r="K392" s="196">
        <v>0</v>
      </c>
      <c r="L392" s="196">
        <v>0</v>
      </c>
      <c r="M392" s="196">
        <f t="shared" si="102"/>
        <v>0</v>
      </c>
      <c r="N392" s="172">
        <v>4910</v>
      </c>
    </row>
    <row r="393" spans="1:14" hidden="1" x14ac:dyDescent="0.3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54</v>
      </c>
      <c r="G393" s="173">
        <v>3293</v>
      </c>
      <c r="H393" s="179"/>
      <c r="I393" s="179">
        <v>1106</v>
      </c>
      <c r="J393" s="241"/>
      <c r="K393" s="196">
        <v>0</v>
      </c>
      <c r="L393" s="196">
        <v>0</v>
      </c>
      <c r="M393" s="196">
        <f t="shared" si="102"/>
        <v>0</v>
      </c>
      <c r="N393" s="172">
        <v>5410</v>
      </c>
    </row>
    <row r="394" spans="1:14" hidden="1" x14ac:dyDescent="0.3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62</v>
      </c>
      <c r="G394" s="173">
        <v>3293</v>
      </c>
      <c r="H394" s="179"/>
      <c r="I394" s="179">
        <v>1107</v>
      </c>
      <c r="J394" s="241"/>
      <c r="K394" s="196">
        <v>0</v>
      </c>
      <c r="L394" s="196">
        <v>0</v>
      </c>
      <c r="M394" s="196">
        <f t="shared" si="102"/>
        <v>0</v>
      </c>
      <c r="N394" s="172">
        <v>6210</v>
      </c>
    </row>
    <row r="395" spans="1:14" hidden="1" x14ac:dyDescent="0.3">
      <c r="A395" s="27">
        <f t="shared" si="98"/>
        <v>3293</v>
      </c>
      <c r="B395" s="28" t="str">
        <f t="shared" si="94"/>
        <v xml:space="preserve"> </v>
      </c>
      <c r="C395" s="35" t="str">
        <f t="shared" si="92"/>
        <v xml:space="preserve">  </v>
      </c>
      <c r="D395" s="35" t="str">
        <f t="shared" si="93"/>
        <v xml:space="preserve">  </v>
      </c>
      <c r="E395" s="36" t="s">
        <v>183</v>
      </c>
      <c r="F395" s="152">
        <v>72</v>
      </c>
      <c r="G395" s="173">
        <v>3293</v>
      </c>
      <c r="H395" s="179"/>
      <c r="I395" s="179">
        <v>1108</v>
      </c>
      <c r="J395" s="241"/>
      <c r="K395" s="196">
        <v>0</v>
      </c>
      <c r="L395" s="196">
        <v>0</v>
      </c>
      <c r="M395" s="196">
        <f t="shared" si="102"/>
        <v>0</v>
      </c>
      <c r="N395" s="172">
        <v>7210</v>
      </c>
    </row>
    <row r="396" spans="1:14" hidden="1" x14ac:dyDescent="0.3">
      <c r="A396" s="27">
        <f t="shared" si="98"/>
        <v>3293</v>
      </c>
      <c r="B396" s="28" t="str">
        <f t="shared" si="94"/>
        <v xml:space="preserve"> </v>
      </c>
      <c r="C396" s="35" t="str">
        <f t="shared" si="92"/>
        <v xml:space="preserve">  </v>
      </c>
      <c r="D396" s="35" t="str">
        <f t="shared" si="93"/>
        <v xml:space="preserve">  </v>
      </c>
      <c r="E396" s="36" t="s">
        <v>183</v>
      </c>
      <c r="F396" s="152">
        <v>82</v>
      </c>
      <c r="G396" s="173">
        <v>3293</v>
      </c>
      <c r="H396" s="179"/>
      <c r="I396" s="179">
        <v>1109</v>
      </c>
      <c r="J396" s="242"/>
      <c r="K396" s="196">
        <v>0</v>
      </c>
      <c r="L396" s="196">
        <v>0</v>
      </c>
      <c r="M396" s="196">
        <f t="shared" si="102"/>
        <v>0</v>
      </c>
      <c r="N396" s="172">
        <v>8210</v>
      </c>
    </row>
    <row r="397" spans="1:14" hidden="1" x14ac:dyDescent="0.3">
      <c r="A397" s="27">
        <f t="shared" si="98"/>
        <v>3294</v>
      </c>
      <c r="B397" s="28" t="str">
        <f t="shared" si="94"/>
        <v xml:space="preserve"> </v>
      </c>
      <c r="C397" s="35" t="str">
        <f t="shared" ref="C397:C460" si="103">IF(H397&gt;0,LEFT(E397,3),"  ")</f>
        <v xml:space="preserve">  </v>
      </c>
      <c r="D397" s="35" t="str">
        <f t="shared" ref="D397:D460" si="104">IF(H397&gt;0,LEFT(E397,4),"  ")</f>
        <v xml:space="preserve">  </v>
      </c>
      <c r="E397" s="36" t="s">
        <v>183</v>
      </c>
      <c r="F397" s="152">
        <v>32</v>
      </c>
      <c r="G397" s="173">
        <v>3294</v>
      </c>
      <c r="H397" s="179"/>
      <c r="I397" s="179">
        <v>1110</v>
      </c>
      <c r="J397" s="238" t="s">
        <v>150</v>
      </c>
      <c r="K397" s="196">
        <v>0</v>
      </c>
      <c r="L397" s="196">
        <v>0</v>
      </c>
      <c r="M397" s="196">
        <f t="shared" si="102"/>
        <v>0</v>
      </c>
      <c r="N397" s="172">
        <v>3210</v>
      </c>
    </row>
    <row r="398" spans="1:14" hidden="1" x14ac:dyDescent="0.3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49</v>
      </c>
      <c r="G398" s="173">
        <v>3294</v>
      </c>
      <c r="H398" s="179"/>
      <c r="I398" s="179">
        <v>1111</v>
      </c>
      <c r="J398" s="241"/>
      <c r="K398" s="196">
        <v>0</v>
      </c>
      <c r="L398" s="196">
        <v>0</v>
      </c>
      <c r="M398" s="196">
        <f t="shared" si="102"/>
        <v>0</v>
      </c>
      <c r="N398" s="172">
        <v>4910</v>
      </c>
    </row>
    <row r="399" spans="1:14" hidden="1" x14ac:dyDescent="0.3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54</v>
      </c>
      <c r="G399" s="173">
        <v>3294</v>
      </c>
      <c r="H399" s="179"/>
      <c r="I399" s="179">
        <v>1112</v>
      </c>
      <c r="J399" s="241"/>
      <c r="K399" s="196">
        <v>0</v>
      </c>
      <c r="L399" s="196">
        <v>0</v>
      </c>
      <c r="M399" s="196">
        <f t="shared" si="102"/>
        <v>0</v>
      </c>
      <c r="N399" s="172">
        <v>5410</v>
      </c>
    </row>
    <row r="400" spans="1:14" hidden="1" x14ac:dyDescent="0.3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62</v>
      </c>
      <c r="G400" s="173">
        <v>3294</v>
      </c>
      <c r="H400" s="179"/>
      <c r="I400" s="179">
        <v>1113</v>
      </c>
      <c r="J400" s="241"/>
      <c r="K400" s="196">
        <v>0</v>
      </c>
      <c r="L400" s="196">
        <v>0</v>
      </c>
      <c r="M400" s="196">
        <f t="shared" si="102"/>
        <v>0</v>
      </c>
      <c r="N400" s="172">
        <v>6210</v>
      </c>
    </row>
    <row r="401" spans="1:14" hidden="1" x14ac:dyDescent="0.3">
      <c r="A401" s="27">
        <f t="shared" si="98"/>
        <v>3294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72</v>
      </c>
      <c r="G401" s="173">
        <v>3294</v>
      </c>
      <c r="H401" s="179"/>
      <c r="I401" s="179">
        <v>1114</v>
      </c>
      <c r="J401" s="241"/>
      <c r="K401" s="196">
        <v>0</v>
      </c>
      <c r="L401" s="196">
        <v>0</v>
      </c>
      <c r="M401" s="196">
        <f t="shared" si="102"/>
        <v>0</v>
      </c>
      <c r="N401" s="172">
        <v>7210</v>
      </c>
    </row>
    <row r="402" spans="1:14" hidden="1" x14ac:dyDescent="0.3">
      <c r="A402" s="27">
        <f t="shared" si="98"/>
        <v>3294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82</v>
      </c>
      <c r="G402" s="173">
        <v>3294</v>
      </c>
      <c r="H402" s="179"/>
      <c r="I402" s="179">
        <v>1115</v>
      </c>
      <c r="J402" s="242"/>
      <c r="K402" s="196">
        <v>0</v>
      </c>
      <c r="L402" s="196">
        <v>0</v>
      </c>
      <c r="M402" s="196">
        <f t="shared" si="102"/>
        <v>0</v>
      </c>
      <c r="N402" s="172">
        <v>8210</v>
      </c>
    </row>
    <row r="403" spans="1:14" hidden="1" x14ac:dyDescent="0.3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32</v>
      </c>
      <c r="G403" s="173">
        <v>3295</v>
      </c>
      <c r="H403" s="179"/>
      <c r="I403" s="179">
        <v>1116</v>
      </c>
      <c r="J403" s="238" t="s">
        <v>151</v>
      </c>
      <c r="K403" s="196">
        <v>0</v>
      </c>
      <c r="L403" s="196">
        <v>0</v>
      </c>
      <c r="M403" s="196">
        <f t="shared" si="102"/>
        <v>0</v>
      </c>
      <c r="N403" s="172">
        <v>3210</v>
      </c>
    </row>
    <row r="404" spans="1:14" hidden="1" x14ac:dyDescent="0.3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49</v>
      </c>
      <c r="G404" s="173">
        <v>3295</v>
      </c>
      <c r="H404" s="179"/>
      <c r="I404" s="179">
        <v>1117</v>
      </c>
      <c r="J404" s="241"/>
      <c r="K404" s="196">
        <v>0</v>
      </c>
      <c r="L404" s="196">
        <v>0</v>
      </c>
      <c r="M404" s="196">
        <f t="shared" si="102"/>
        <v>0</v>
      </c>
      <c r="N404" s="172">
        <v>4910</v>
      </c>
    </row>
    <row r="405" spans="1:14" hidden="1" x14ac:dyDescent="0.3">
      <c r="A405" s="27">
        <f t="shared" si="98"/>
        <v>3295</v>
      </c>
      <c r="B405" s="28" t="str">
        <f t="shared" si="94"/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54</v>
      </c>
      <c r="G405" s="173">
        <v>3295</v>
      </c>
      <c r="H405" s="179"/>
      <c r="I405" s="179">
        <v>1118</v>
      </c>
      <c r="J405" s="241"/>
      <c r="K405" s="196">
        <v>0</v>
      </c>
      <c r="L405" s="196">
        <v>0</v>
      </c>
      <c r="M405" s="196">
        <f t="shared" si="102"/>
        <v>0</v>
      </c>
      <c r="N405" s="172">
        <v>5410</v>
      </c>
    </row>
    <row r="406" spans="1:14" hidden="1" x14ac:dyDescent="0.3">
      <c r="A406" s="27">
        <f t="shared" si="98"/>
        <v>3295</v>
      </c>
      <c r="B406" s="28" t="str">
        <f t="shared" si="94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62</v>
      </c>
      <c r="G406" s="173">
        <v>3295</v>
      </c>
      <c r="H406" s="179"/>
      <c r="I406" s="179">
        <v>1119</v>
      </c>
      <c r="J406" s="241"/>
      <c r="K406" s="196">
        <v>0</v>
      </c>
      <c r="L406" s="196">
        <v>0</v>
      </c>
      <c r="M406" s="196">
        <f t="shared" si="102"/>
        <v>0</v>
      </c>
      <c r="N406" s="172">
        <v>6210</v>
      </c>
    </row>
    <row r="407" spans="1:14" hidden="1" x14ac:dyDescent="0.3">
      <c r="A407" s="27">
        <f t="shared" si="98"/>
        <v>3295</v>
      </c>
      <c r="B407" s="28" t="str">
        <f t="shared" ref="B407:B520" si="105">IF(H407&gt;0,F407," ")</f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72</v>
      </c>
      <c r="G407" s="173">
        <v>3295</v>
      </c>
      <c r="H407" s="179"/>
      <c r="I407" s="179">
        <v>1120</v>
      </c>
      <c r="J407" s="241"/>
      <c r="K407" s="196">
        <v>0</v>
      </c>
      <c r="L407" s="196">
        <v>0</v>
      </c>
      <c r="M407" s="196">
        <f t="shared" si="102"/>
        <v>0</v>
      </c>
      <c r="N407" s="172">
        <v>7210</v>
      </c>
    </row>
    <row r="408" spans="1:14" hidden="1" x14ac:dyDescent="0.3">
      <c r="A408" s="27">
        <f t="shared" si="98"/>
        <v>3295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82</v>
      </c>
      <c r="G408" s="173">
        <v>3295</v>
      </c>
      <c r="H408" s="179"/>
      <c r="I408" s="179">
        <v>1121</v>
      </c>
      <c r="J408" s="242"/>
      <c r="K408" s="196">
        <v>0</v>
      </c>
      <c r="L408" s="196">
        <v>0</v>
      </c>
      <c r="M408" s="196">
        <f t="shared" si="102"/>
        <v>0</v>
      </c>
      <c r="N408" s="172">
        <v>8210</v>
      </c>
    </row>
    <row r="409" spans="1:14" hidden="1" x14ac:dyDescent="0.3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32</v>
      </c>
      <c r="G409" s="173">
        <v>3296</v>
      </c>
      <c r="H409" s="179"/>
      <c r="I409" s="179">
        <v>1122</v>
      </c>
      <c r="J409" s="238" t="s">
        <v>219</v>
      </c>
      <c r="K409" s="196">
        <v>0</v>
      </c>
      <c r="L409" s="196">
        <v>0</v>
      </c>
      <c r="M409" s="196">
        <f t="shared" si="102"/>
        <v>0</v>
      </c>
      <c r="N409" s="172">
        <v>3210</v>
      </c>
    </row>
    <row r="410" spans="1:14" hidden="1" x14ac:dyDescent="0.3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49</v>
      </c>
      <c r="G410" s="173">
        <v>3296</v>
      </c>
      <c r="H410" s="179"/>
      <c r="I410" s="179">
        <v>1123</v>
      </c>
      <c r="J410" s="241"/>
      <c r="K410" s="196">
        <v>0</v>
      </c>
      <c r="L410" s="196">
        <v>0</v>
      </c>
      <c r="M410" s="196">
        <f t="shared" si="102"/>
        <v>0</v>
      </c>
      <c r="N410" s="172">
        <v>4910</v>
      </c>
    </row>
    <row r="411" spans="1:14" hidden="1" x14ac:dyDescent="0.3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54</v>
      </c>
      <c r="G411" s="173">
        <v>3296</v>
      </c>
      <c r="H411" s="179"/>
      <c r="I411" s="179">
        <v>1124</v>
      </c>
      <c r="J411" s="241"/>
      <c r="K411" s="196">
        <v>0</v>
      </c>
      <c r="L411" s="196">
        <v>0</v>
      </c>
      <c r="M411" s="196">
        <f t="shared" si="102"/>
        <v>0</v>
      </c>
      <c r="N411" s="172">
        <v>5410</v>
      </c>
    </row>
    <row r="412" spans="1:14" hidden="1" x14ac:dyDescent="0.3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62</v>
      </c>
      <c r="G412" s="173">
        <v>3296</v>
      </c>
      <c r="H412" s="179"/>
      <c r="I412" s="179">
        <v>1125</v>
      </c>
      <c r="J412" s="241"/>
      <c r="K412" s="196">
        <v>0</v>
      </c>
      <c r="L412" s="196">
        <v>0</v>
      </c>
      <c r="M412" s="196">
        <f t="shared" si="102"/>
        <v>0</v>
      </c>
      <c r="N412" s="172">
        <v>6210</v>
      </c>
    </row>
    <row r="413" spans="1:14" hidden="1" x14ac:dyDescent="0.3">
      <c r="A413" s="27">
        <f t="shared" si="98"/>
        <v>3296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72</v>
      </c>
      <c r="G413" s="173">
        <v>3296</v>
      </c>
      <c r="H413" s="179"/>
      <c r="I413" s="179">
        <v>1126</v>
      </c>
      <c r="J413" s="241"/>
      <c r="K413" s="196">
        <v>0</v>
      </c>
      <c r="L413" s="196">
        <v>0</v>
      </c>
      <c r="M413" s="196">
        <f t="shared" si="102"/>
        <v>0</v>
      </c>
      <c r="N413" s="172">
        <v>7210</v>
      </c>
    </row>
    <row r="414" spans="1:14" hidden="1" x14ac:dyDescent="0.3">
      <c r="A414" s="27">
        <f t="shared" si="98"/>
        <v>3296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82</v>
      </c>
      <c r="G414" s="173">
        <v>3296</v>
      </c>
      <c r="H414" s="179"/>
      <c r="I414" s="179">
        <v>1127</v>
      </c>
      <c r="J414" s="242"/>
      <c r="K414" s="196">
        <v>0</v>
      </c>
      <c r="L414" s="196">
        <v>0</v>
      </c>
      <c r="M414" s="196">
        <f t="shared" si="102"/>
        <v>0</v>
      </c>
      <c r="N414" s="172">
        <v>8210</v>
      </c>
    </row>
    <row r="415" spans="1:14" hidden="1" x14ac:dyDescent="0.3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32</v>
      </c>
      <c r="G415" s="173">
        <v>3299</v>
      </c>
      <c r="H415" s="179"/>
      <c r="I415" s="179">
        <v>1128</v>
      </c>
      <c r="J415" s="238" t="s">
        <v>147</v>
      </c>
      <c r="K415" s="196">
        <v>0</v>
      </c>
      <c r="L415" s="196">
        <v>0</v>
      </c>
      <c r="M415" s="196">
        <f t="shared" si="102"/>
        <v>0</v>
      </c>
      <c r="N415" s="172">
        <v>3210</v>
      </c>
    </row>
    <row r="416" spans="1:14" hidden="1" x14ac:dyDescent="0.3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49</v>
      </c>
      <c r="G416" s="173">
        <v>3299</v>
      </c>
      <c r="H416" s="179"/>
      <c r="I416" s="179">
        <v>1129</v>
      </c>
      <c r="J416" s="241"/>
      <c r="K416" s="196">
        <v>0</v>
      </c>
      <c r="L416" s="196">
        <v>0</v>
      </c>
      <c r="M416" s="196">
        <f t="shared" si="102"/>
        <v>0</v>
      </c>
      <c r="N416" s="172">
        <v>4910</v>
      </c>
    </row>
    <row r="417" spans="1:14" hidden="1" x14ac:dyDescent="0.3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54</v>
      </c>
      <c r="G417" s="173">
        <v>3299</v>
      </c>
      <c r="H417" s="179"/>
      <c r="I417" s="179">
        <v>1130</v>
      </c>
      <c r="J417" s="241"/>
      <c r="K417" s="196">
        <v>0</v>
      </c>
      <c r="L417" s="196">
        <v>0</v>
      </c>
      <c r="M417" s="196">
        <f t="shared" si="102"/>
        <v>0</v>
      </c>
      <c r="N417" s="172">
        <v>5410</v>
      </c>
    </row>
    <row r="418" spans="1:14" hidden="1" x14ac:dyDescent="0.3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62</v>
      </c>
      <c r="G418" s="173">
        <v>3299</v>
      </c>
      <c r="H418" s="179"/>
      <c r="I418" s="179">
        <v>1131</v>
      </c>
      <c r="J418" s="241"/>
      <c r="K418" s="196">
        <v>0</v>
      </c>
      <c r="L418" s="196">
        <v>0</v>
      </c>
      <c r="M418" s="196">
        <f t="shared" si="102"/>
        <v>0</v>
      </c>
      <c r="N418" s="172">
        <v>6210</v>
      </c>
    </row>
    <row r="419" spans="1:14" hidden="1" x14ac:dyDescent="0.3">
      <c r="A419" s="27">
        <f t="shared" si="98"/>
        <v>3299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 t="s">
        <v>183</v>
      </c>
      <c r="F419" s="152">
        <v>72</v>
      </c>
      <c r="G419" s="173">
        <v>3299</v>
      </c>
      <c r="H419" s="179"/>
      <c r="I419" s="179">
        <v>1132</v>
      </c>
      <c r="J419" s="241"/>
      <c r="K419" s="196">
        <v>0</v>
      </c>
      <c r="L419" s="196">
        <v>0</v>
      </c>
      <c r="M419" s="196">
        <f t="shared" si="102"/>
        <v>0</v>
      </c>
      <c r="N419" s="172">
        <v>7210</v>
      </c>
    </row>
    <row r="420" spans="1:14" hidden="1" x14ac:dyDescent="0.3">
      <c r="A420" s="27">
        <f t="shared" si="98"/>
        <v>3299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 t="s">
        <v>183</v>
      </c>
      <c r="F420" s="152">
        <v>82</v>
      </c>
      <c r="G420" s="173">
        <v>3299</v>
      </c>
      <c r="H420" s="179"/>
      <c r="I420" s="179">
        <v>1133</v>
      </c>
      <c r="J420" s="242"/>
      <c r="K420" s="196">
        <v>0</v>
      </c>
      <c r="L420" s="196">
        <v>0</v>
      </c>
      <c r="M420" s="196">
        <f t="shared" si="102"/>
        <v>0</v>
      </c>
      <c r="N420" s="172">
        <v>8210</v>
      </c>
    </row>
    <row r="421" spans="1:14" hidden="1" x14ac:dyDescent="0.3">
      <c r="A421" s="27">
        <f t="shared" si="98"/>
        <v>34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/>
      <c r="F421" s="152"/>
      <c r="G421" s="173">
        <v>34</v>
      </c>
      <c r="H421" s="174"/>
      <c r="I421" s="174"/>
      <c r="J421" s="192" t="s">
        <v>152</v>
      </c>
      <c r="K421" s="176">
        <f>SUM(K422)</f>
        <v>0</v>
      </c>
      <c r="L421" s="176">
        <f>SUM(L422)</f>
        <v>0</v>
      </c>
      <c r="M421" s="176">
        <f t="shared" ref="M421" si="106">SUM(M422)</f>
        <v>0</v>
      </c>
      <c r="N421" s="172"/>
    </row>
    <row r="422" spans="1:14" hidden="1" x14ac:dyDescent="0.3">
      <c r="A422" s="27">
        <f t="shared" si="98"/>
        <v>343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/>
      <c r="F422" s="152"/>
      <c r="G422" s="173">
        <v>343</v>
      </c>
      <c r="H422" s="174"/>
      <c r="I422" s="174"/>
      <c r="J422" s="192" t="s">
        <v>153</v>
      </c>
      <c r="K422" s="176">
        <f t="shared" ref="K422" si="107">SUM(K423:K446)</f>
        <v>0</v>
      </c>
      <c r="L422" s="176">
        <f t="shared" ref="L422:M422" si="108">SUM(L423:L446)</f>
        <v>0</v>
      </c>
      <c r="M422" s="176">
        <f t="shared" si="108"/>
        <v>0</v>
      </c>
      <c r="N422" s="172"/>
    </row>
    <row r="423" spans="1:14" hidden="1" x14ac:dyDescent="0.3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32</v>
      </c>
      <c r="G423" s="173">
        <v>3431</v>
      </c>
      <c r="H423" s="179"/>
      <c r="I423" s="179">
        <v>1134</v>
      </c>
      <c r="J423" s="238" t="s">
        <v>154</v>
      </c>
      <c r="K423" s="196">
        <v>0</v>
      </c>
      <c r="L423" s="196">
        <v>0</v>
      </c>
      <c r="M423" s="196">
        <f t="shared" ref="M423:M446" si="109">K423+L423</f>
        <v>0</v>
      </c>
      <c r="N423" s="172">
        <v>3210</v>
      </c>
    </row>
    <row r="424" spans="1:14" hidden="1" x14ac:dyDescent="0.3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49</v>
      </c>
      <c r="G424" s="173">
        <v>3431</v>
      </c>
      <c r="H424" s="179"/>
      <c r="I424" s="179">
        <v>1135</v>
      </c>
      <c r="J424" s="241"/>
      <c r="K424" s="196">
        <v>0</v>
      </c>
      <c r="L424" s="196">
        <v>0</v>
      </c>
      <c r="M424" s="196">
        <f t="shared" si="109"/>
        <v>0</v>
      </c>
      <c r="N424" s="172">
        <v>4910</v>
      </c>
    </row>
    <row r="425" spans="1:14" hidden="1" x14ac:dyDescent="0.3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54</v>
      </c>
      <c r="G425" s="173">
        <v>3431</v>
      </c>
      <c r="H425" s="179"/>
      <c r="I425" s="179">
        <v>1136</v>
      </c>
      <c r="J425" s="241"/>
      <c r="K425" s="196">
        <v>0</v>
      </c>
      <c r="L425" s="196">
        <v>0</v>
      </c>
      <c r="M425" s="196">
        <f t="shared" si="109"/>
        <v>0</v>
      </c>
      <c r="N425" s="172">
        <v>5410</v>
      </c>
    </row>
    <row r="426" spans="1:14" hidden="1" x14ac:dyDescent="0.3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62</v>
      </c>
      <c r="G426" s="173">
        <v>3431</v>
      </c>
      <c r="H426" s="179"/>
      <c r="I426" s="179">
        <v>1137</v>
      </c>
      <c r="J426" s="241"/>
      <c r="K426" s="196">
        <v>0</v>
      </c>
      <c r="L426" s="196">
        <v>0</v>
      </c>
      <c r="M426" s="196">
        <f t="shared" si="109"/>
        <v>0</v>
      </c>
      <c r="N426" s="172">
        <v>6210</v>
      </c>
    </row>
    <row r="427" spans="1:14" hidden="1" x14ac:dyDescent="0.3">
      <c r="A427" s="27">
        <f t="shared" si="98"/>
        <v>3431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72</v>
      </c>
      <c r="G427" s="173">
        <v>3431</v>
      </c>
      <c r="H427" s="179"/>
      <c r="I427" s="179">
        <v>1138</v>
      </c>
      <c r="J427" s="241"/>
      <c r="K427" s="196">
        <v>0</v>
      </c>
      <c r="L427" s="196">
        <v>0</v>
      </c>
      <c r="M427" s="196">
        <f t="shared" si="109"/>
        <v>0</v>
      </c>
      <c r="N427" s="172">
        <v>7210</v>
      </c>
    </row>
    <row r="428" spans="1:14" hidden="1" x14ac:dyDescent="0.3">
      <c r="A428" s="27">
        <f t="shared" si="98"/>
        <v>3431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82</v>
      </c>
      <c r="G428" s="173">
        <v>3431</v>
      </c>
      <c r="H428" s="179"/>
      <c r="I428" s="179">
        <v>1139</v>
      </c>
      <c r="J428" s="242"/>
      <c r="K428" s="196">
        <v>0</v>
      </c>
      <c r="L428" s="196">
        <v>0</v>
      </c>
      <c r="M428" s="196">
        <f t="shared" si="109"/>
        <v>0</v>
      </c>
      <c r="N428" s="172">
        <v>8210</v>
      </c>
    </row>
    <row r="429" spans="1:14" hidden="1" x14ac:dyDescent="0.3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32</v>
      </c>
      <c r="G429" s="173">
        <v>3432</v>
      </c>
      <c r="H429" s="179"/>
      <c r="I429" s="179">
        <v>1140</v>
      </c>
      <c r="J429" s="238" t="s">
        <v>155</v>
      </c>
      <c r="K429" s="196">
        <v>0</v>
      </c>
      <c r="L429" s="196">
        <v>0</v>
      </c>
      <c r="M429" s="196">
        <f t="shared" si="109"/>
        <v>0</v>
      </c>
      <c r="N429" s="172">
        <v>3210</v>
      </c>
    </row>
    <row r="430" spans="1:14" hidden="1" x14ac:dyDescent="0.3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49</v>
      </c>
      <c r="G430" s="173">
        <v>3432</v>
      </c>
      <c r="H430" s="179"/>
      <c r="I430" s="179">
        <v>1141</v>
      </c>
      <c r="J430" s="241"/>
      <c r="K430" s="196">
        <v>0</v>
      </c>
      <c r="L430" s="196">
        <v>0</v>
      </c>
      <c r="M430" s="196">
        <f t="shared" si="109"/>
        <v>0</v>
      </c>
      <c r="N430" s="172">
        <v>4910</v>
      </c>
    </row>
    <row r="431" spans="1:14" hidden="1" x14ac:dyDescent="0.3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54</v>
      </c>
      <c r="G431" s="173">
        <v>3432</v>
      </c>
      <c r="H431" s="179"/>
      <c r="I431" s="179">
        <v>1142</v>
      </c>
      <c r="J431" s="241"/>
      <c r="K431" s="196">
        <v>0</v>
      </c>
      <c r="L431" s="196">
        <v>0</v>
      </c>
      <c r="M431" s="196">
        <f t="shared" si="109"/>
        <v>0</v>
      </c>
      <c r="N431" s="172">
        <v>5410</v>
      </c>
    </row>
    <row r="432" spans="1:14" hidden="1" x14ac:dyDescent="0.3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62</v>
      </c>
      <c r="G432" s="173">
        <v>3432</v>
      </c>
      <c r="H432" s="179"/>
      <c r="I432" s="179">
        <v>1143</v>
      </c>
      <c r="J432" s="241"/>
      <c r="K432" s="196">
        <v>0</v>
      </c>
      <c r="L432" s="196">
        <v>0</v>
      </c>
      <c r="M432" s="196">
        <f t="shared" si="109"/>
        <v>0</v>
      </c>
      <c r="N432" s="172">
        <v>6210</v>
      </c>
    </row>
    <row r="433" spans="1:14" hidden="1" x14ac:dyDescent="0.3">
      <c r="A433" s="27">
        <f t="shared" si="98"/>
        <v>3432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72</v>
      </c>
      <c r="G433" s="173">
        <v>3432</v>
      </c>
      <c r="H433" s="179"/>
      <c r="I433" s="179">
        <v>1144</v>
      </c>
      <c r="J433" s="241"/>
      <c r="K433" s="196">
        <v>0</v>
      </c>
      <c r="L433" s="196">
        <v>0</v>
      </c>
      <c r="M433" s="196">
        <f t="shared" si="109"/>
        <v>0</v>
      </c>
      <c r="N433" s="172">
        <v>7210</v>
      </c>
    </row>
    <row r="434" spans="1:14" hidden="1" x14ac:dyDescent="0.3">
      <c r="A434" s="27">
        <f t="shared" si="98"/>
        <v>3432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82</v>
      </c>
      <c r="G434" s="173">
        <v>3432</v>
      </c>
      <c r="H434" s="179"/>
      <c r="I434" s="179">
        <v>1145</v>
      </c>
      <c r="J434" s="242"/>
      <c r="K434" s="196">
        <v>0</v>
      </c>
      <c r="L434" s="196">
        <v>0</v>
      </c>
      <c r="M434" s="196">
        <f t="shared" si="109"/>
        <v>0</v>
      </c>
      <c r="N434" s="172">
        <v>8210</v>
      </c>
    </row>
    <row r="435" spans="1:14" hidden="1" x14ac:dyDescent="0.3">
      <c r="A435" s="27">
        <f t="shared" si="98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32</v>
      </c>
      <c r="G435" s="173">
        <v>3433</v>
      </c>
      <c r="H435" s="179"/>
      <c r="I435" s="179">
        <v>1146</v>
      </c>
      <c r="J435" s="238" t="s">
        <v>169</v>
      </c>
      <c r="K435" s="196">
        <v>0</v>
      </c>
      <c r="L435" s="196">
        <v>0</v>
      </c>
      <c r="M435" s="196">
        <f t="shared" si="109"/>
        <v>0</v>
      </c>
      <c r="N435" s="172">
        <v>3210</v>
      </c>
    </row>
    <row r="436" spans="1:14" hidden="1" x14ac:dyDescent="0.3">
      <c r="A436" s="27">
        <f t="shared" ref="A436:A499" si="110">G436</f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49</v>
      </c>
      <c r="G436" s="173">
        <v>3433</v>
      </c>
      <c r="H436" s="179"/>
      <c r="I436" s="179">
        <v>1147</v>
      </c>
      <c r="J436" s="241"/>
      <c r="K436" s="196">
        <v>0</v>
      </c>
      <c r="L436" s="196">
        <v>0</v>
      </c>
      <c r="M436" s="196">
        <f t="shared" si="109"/>
        <v>0</v>
      </c>
      <c r="N436" s="172">
        <v>4910</v>
      </c>
    </row>
    <row r="437" spans="1:14" hidden="1" x14ac:dyDescent="0.3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54</v>
      </c>
      <c r="G437" s="173">
        <v>3433</v>
      </c>
      <c r="H437" s="179"/>
      <c r="I437" s="179">
        <v>1148</v>
      </c>
      <c r="J437" s="241"/>
      <c r="K437" s="196">
        <v>0</v>
      </c>
      <c r="L437" s="196">
        <v>0</v>
      </c>
      <c r="M437" s="196">
        <f t="shared" si="109"/>
        <v>0</v>
      </c>
      <c r="N437" s="172">
        <v>5410</v>
      </c>
    </row>
    <row r="438" spans="1:14" hidden="1" x14ac:dyDescent="0.3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62</v>
      </c>
      <c r="G438" s="173">
        <v>3433</v>
      </c>
      <c r="H438" s="179"/>
      <c r="I438" s="179">
        <v>1149</v>
      </c>
      <c r="J438" s="241"/>
      <c r="K438" s="196">
        <v>0</v>
      </c>
      <c r="L438" s="196">
        <v>0</v>
      </c>
      <c r="M438" s="196">
        <f t="shared" si="109"/>
        <v>0</v>
      </c>
      <c r="N438" s="172">
        <v>6210</v>
      </c>
    </row>
    <row r="439" spans="1:14" hidden="1" x14ac:dyDescent="0.3">
      <c r="A439" s="27">
        <f t="shared" si="110"/>
        <v>3433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72</v>
      </c>
      <c r="G439" s="173">
        <v>3433</v>
      </c>
      <c r="H439" s="179"/>
      <c r="I439" s="179">
        <v>1150</v>
      </c>
      <c r="J439" s="241"/>
      <c r="K439" s="196">
        <v>0</v>
      </c>
      <c r="L439" s="196">
        <v>0</v>
      </c>
      <c r="M439" s="196">
        <f t="shared" si="109"/>
        <v>0</v>
      </c>
      <c r="N439" s="172">
        <v>7210</v>
      </c>
    </row>
    <row r="440" spans="1:14" hidden="1" x14ac:dyDescent="0.3">
      <c r="A440" s="27">
        <f t="shared" si="110"/>
        <v>3433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82</v>
      </c>
      <c r="G440" s="173">
        <v>3433</v>
      </c>
      <c r="H440" s="179"/>
      <c r="I440" s="179">
        <v>1151</v>
      </c>
      <c r="J440" s="242"/>
      <c r="K440" s="196">
        <v>0</v>
      </c>
      <c r="L440" s="196">
        <v>0</v>
      </c>
      <c r="M440" s="196">
        <f t="shared" si="109"/>
        <v>0</v>
      </c>
      <c r="N440" s="172">
        <v>8210</v>
      </c>
    </row>
    <row r="441" spans="1:14" hidden="1" x14ac:dyDescent="0.3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32</v>
      </c>
      <c r="G441" s="173">
        <v>3434</v>
      </c>
      <c r="H441" s="179"/>
      <c r="I441" s="179">
        <v>1152</v>
      </c>
      <c r="J441" s="238" t="s">
        <v>190</v>
      </c>
      <c r="K441" s="196">
        <v>0</v>
      </c>
      <c r="L441" s="196">
        <v>0</v>
      </c>
      <c r="M441" s="196">
        <f t="shared" si="109"/>
        <v>0</v>
      </c>
      <c r="N441" s="172">
        <v>3210</v>
      </c>
    </row>
    <row r="442" spans="1:14" hidden="1" x14ac:dyDescent="0.3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49</v>
      </c>
      <c r="G442" s="173">
        <v>3434</v>
      </c>
      <c r="H442" s="179"/>
      <c r="I442" s="179">
        <v>1153</v>
      </c>
      <c r="J442" s="241"/>
      <c r="K442" s="196">
        <v>0</v>
      </c>
      <c r="L442" s="196">
        <v>0</v>
      </c>
      <c r="M442" s="196">
        <f t="shared" si="109"/>
        <v>0</v>
      </c>
      <c r="N442" s="172">
        <v>4910</v>
      </c>
    </row>
    <row r="443" spans="1:14" hidden="1" x14ac:dyDescent="0.3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54</v>
      </c>
      <c r="G443" s="173">
        <v>3434</v>
      </c>
      <c r="H443" s="179"/>
      <c r="I443" s="179">
        <v>1154</v>
      </c>
      <c r="J443" s="241"/>
      <c r="K443" s="196">
        <v>0</v>
      </c>
      <c r="L443" s="196">
        <v>0</v>
      </c>
      <c r="M443" s="196">
        <f t="shared" si="109"/>
        <v>0</v>
      </c>
      <c r="N443" s="172">
        <v>5410</v>
      </c>
    </row>
    <row r="444" spans="1:14" hidden="1" x14ac:dyDescent="0.3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62</v>
      </c>
      <c r="G444" s="173">
        <v>3434</v>
      </c>
      <c r="H444" s="179"/>
      <c r="I444" s="179">
        <v>1155</v>
      </c>
      <c r="J444" s="241"/>
      <c r="K444" s="196">
        <v>0</v>
      </c>
      <c r="L444" s="196">
        <v>0</v>
      </c>
      <c r="M444" s="196">
        <f t="shared" si="109"/>
        <v>0</v>
      </c>
      <c r="N444" s="172">
        <v>6210</v>
      </c>
    </row>
    <row r="445" spans="1:14" hidden="1" x14ac:dyDescent="0.3">
      <c r="A445" s="27">
        <f t="shared" si="110"/>
        <v>3434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 t="s">
        <v>183</v>
      </c>
      <c r="F445" s="152">
        <v>72</v>
      </c>
      <c r="G445" s="173">
        <v>3434</v>
      </c>
      <c r="H445" s="179"/>
      <c r="I445" s="179">
        <v>1156</v>
      </c>
      <c r="J445" s="241"/>
      <c r="K445" s="196">
        <v>0</v>
      </c>
      <c r="L445" s="196">
        <v>0</v>
      </c>
      <c r="M445" s="196">
        <f t="shared" si="109"/>
        <v>0</v>
      </c>
      <c r="N445" s="172">
        <v>7210</v>
      </c>
    </row>
    <row r="446" spans="1:14" hidden="1" x14ac:dyDescent="0.3">
      <c r="A446" s="27">
        <f t="shared" si="110"/>
        <v>3434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 t="s">
        <v>183</v>
      </c>
      <c r="F446" s="152">
        <v>82</v>
      </c>
      <c r="G446" s="173">
        <v>3434</v>
      </c>
      <c r="H446" s="179"/>
      <c r="I446" s="179">
        <v>1157</v>
      </c>
      <c r="J446" s="242"/>
      <c r="K446" s="196">
        <v>0</v>
      </c>
      <c r="L446" s="196">
        <v>0</v>
      </c>
      <c r="M446" s="196">
        <f t="shared" si="109"/>
        <v>0</v>
      </c>
      <c r="N446" s="172">
        <v>8210</v>
      </c>
    </row>
    <row r="447" spans="1:14" ht="26.4" hidden="1" x14ac:dyDescent="0.3">
      <c r="A447" s="27">
        <f t="shared" si="110"/>
        <v>36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/>
      <c r="F447" s="152"/>
      <c r="G447" s="173">
        <v>36</v>
      </c>
      <c r="H447" s="174"/>
      <c r="I447" s="174"/>
      <c r="J447" s="192" t="s">
        <v>166</v>
      </c>
      <c r="K447" s="176">
        <f t="shared" ref="K447:M447" si="111">SUM(K448,K455)</f>
        <v>0</v>
      </c>
      <c r="L447" s="176">
        <f t="shared" si="111"/>
        <v>0</v>
      </c>
      <c r="M447" s="176">
        <f t="shared" si="111"/>
        <v>0</v>
      </c>
      <c r="N447" s="172"/>
    </row>
    <row r="448" spans="1:14" ht="26.4" hidden="1" x14ac:dyDescent="0.3">
      <c r="A448" s="27">
        <f t="shared" si="110"/>
        <v>368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/>
      <c r="F448" s="152"/>
      <c r="G448" s="173">
        <v>368</v>
      </c>
      <c r="H448" s="174"/>
      <c r="I448" s="174"/>
      <c r="J448" s="192" t="s">
        <v>17</v>
      </c>
      <c r="K448" s="176">
        <f t="shared" ref="K448:M448" si="112">SUM(K449:K454)</f>
        <v>0</v>
      </c>
      <c r="L448" s="176">
        <f t="shared" si="112"/>
        <v>0</v>
      </c>
      <c r="M448" s="176">
        <f t="shared" si="112"/>
        <v>0</v>
      </c>
      <c r="N448" s="172"/>
    </row>
    <row r="449" spans="1:14" hidden="1" x14ac:dyDescent="0.3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32</v>
      </c>
      <c r="G449" s="173">
        <v>3681</v>
      </c>
      <c r="H449" s="179"/>
      <c r="I449" s="179">
        <v>1158</v>
      </c>
      <c r="J449" s="238" t="s">
        <v>167</v>
      </c>
      <c r="K449" s="196">
        <v>0</v>
      </c>
      <c r="L449" s="196">
        <v>0</v>
      </c>
      <c r="M449" s="196">
        <f t="shared" ref="M449:M454" si="113">K449+L449</f>
        <v>0</v>
      </c>
      <c r="N449" s="172">
        <v>3210</v>
      </c>
    </row>
    <row r="450" spans="1:14" hidden="1" x14ac:dyDescent="0.3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49</v>
      </c>
      <c r="G450" s="173">
        <v>3681</v>
      </c>
      <c r="H450" s="179"/>
      <c r="I450" s="179">
        <v>1159</v>
      </c>
      <c r="J450" s="241"/>
      <c r="K450" s="196">
        <v>0</v>
      </c>
      <c r="L450" s="196">
        <v>0</v>
      </c>
      <c r="M450" s="196">
        <f t="shared" si="113"/>
        <v>0</v>
      </c>
      <c r="N450" s="172">
        <v>4910</v>
      </c>
    </row>
    <row r="451" spans="1:14" hidden="1" x14ac:dyDescent="0.3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54</v>
      </c>
      <c r="G451" s="173">
        <v>3681</v>
      </c>
      <c r="H451" s="179"/>
      <c r="I451" s="179">
        <v>1160</v>
      </c>
      <c r="J451" s="241"/>
      <c r="K451" s="196">
        <v>0</v>
      </c>
      <c r="L451" s="196">
        <v>0</v>
      </c>
      <c r="M451" s="196">
        <f t="shared" si="113"/>
        <v>0</v>
      </c>
      <c r="N451" s="172">
        <v>5410</v>
      </c>
    </row>
    <row r="452" spans="1:14" hidden="1" x14ac:dyDescent="0.3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62</v>
      </c>
      <c r="G452" s="173">
        <v>3681</v>
      </c>
      <c r="H452" s="179"/>
      <c r="I452" s="179">
        <v>1161</v>
      </c>
      <c r="J452" s="241"/>
      <c r="K452" s="196">
        <v>0</v>
      </c>
      <c r="L452" s="196">
        <v>0</v>
      </c>
      <c r="M452" s="196">
        <f t="shared" si="113"/>
        <v>0</v>
      </c>
      <c r="N452" s="172">
        <v>6210</v>
      </c>
    </row>
    <row r="453" spans="1:14" hidden="1" x14ac:dyDescent="0.3">
      <c r="A453" s="27">
        <f t="shared" si="110"/>
        <v>3681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 t="s">
        <v>183</v>
      </c>
      <c r="F453" s="152">
        <v>72</v>
      </c>
      <c r="G453" s="173">
        <v>3681</v>
      </c>
      <c r="H453" s="179"/>
      <c r="I453" s="179">
        <v>1162</v>
      </c>
      <c r="J453" s="241"/>
      <c r="K453" s="196">
        <v>0</v>
      </c>
      <c r="L453" s="196">
        <v>0</v>
      </c>
      <c r="M453" s="196">
        <f t="shared" si="113"/>
        <v>0</v>
      </c>
      <c r="N453" s="172">
        <v>7210</v>
      </c>
    </row>
    <row r="454" spans="1:14" hidden="1" x14ac:dyDescent="0.3">
      <c r="A454" s="27">
        <f t="shared" si="110"/>
        <v>3681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82</v>
      </c>
      <c r="G454" s="173">
        <v>3681</v>
      </c>
      <c r="H454" s="179"/>
      <c r="I454" s="179">
        <v>1163</v>
      </c>
      <c r="J454" s="242"/>
      <c r="K454" s="196">
        <v>0</v>
      </c>
      <c r="L454" s="196">
        <v>0</v>
      </c>
      <c r="M454" s="196">
        <f t="shared" si="113"/>
        <v>0</v>
      </c>
      <c r="N454" s="172">
        <v>8210</v>
      </c>
    </row>
    <row r="455" spans="1:14" ht="26.4" hidden="1" x14ac:dyDescent="0.3">
      <c r="A455" s="27">
        <f t="shared" si="110"/>
        <v>369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/>
      <c r="F455" s="152"/>
      <c r="G455" s="173">
        <v>369</v>
      </c>
      <c r="H455" s="174"/>
      <c r="I455" s="174"/>
      <c r="J455" s="192" t="s">
        <v>20</v>
      </c>
      <c r="K455" s="176">
        <f t="shared" ref="K455" si="114">SUM(K456:K461)</f>
        <v>0</v>
      </c>
      <c r="L455" s="176">
        <f t="shared" ref="L455:M455" si="115">SUM(L456:L461)</f>
        <v>0</v>
      </c>
      <c r="M455" s="176">
        <f t="shared" si="115"/>
        <v>0</v>
      </c>
      <c r="N455" s="172"/>
    </row>
    <row r="456" spans="1:14" hidden="1" x14ac:dyDescent="0.3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32</v>
      </c>
      <c r="G456" s="173">
        <v>3694</v>
      </c>
      <c r="H456" s="179"/>
      <c r="I456" s="179">
        <v>1164</v>
      </c>
      <c r="J456" s="238" t="s">
        <v>24</v>
      </c>
      <c r="K456" s="196">
        <v>0</v>
      </c>
      <c r="L456" s="196">
        <v>0</v>
      </c>
      <c r="M456" s="196">
        <f t="shared" ref="M456:M461" si="116">K456+L456</f>
        <v>0</v>
      </c>
      <c r="N456" s="172">
        <v>3210</v>
      </c>
    </row>
    <row r="457" spans="1:14" hidden="1" x14ac:dyDescent="0.3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49</v>
      </c>
      <c r="G457" s="173">
        <v>3694</v>
      </c>
      <c r="H457" s="179"/>
      <c r="I457" s="179">
        <v>1165</v>
      </c>
      <c r="J457" s="241"/>
      <c r="K457" s="196">
        <v>0</v>
      </c>
      <c r="L457" s="196">
        <v>0</v>
      </c>
      <c r="M457" s="196">
        <f t="shared" si="116"/>
        <v>0</v>
      </c>
      <c r="N457" s="172">
        <v>4910</v>
      </c>
    </row>
    <row r="458" spans="1:14" hidden="1" x14ac:dyDescent="0.3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54</v>
      </c>
      <c r="G458" s="173">
        <v>3694</v>
      </c>
      <c r="H458" s="179"/>
      <c r="I458" s="179">
        <v>1166</v>
      </c>
      <c r="J458" s="241"/>
      <c r="K458" s="196">
        <v>0</v>
      </c>
      <c r="L458" s="196">
        <v>0</v>
      </c>
      <c r="M458" s="196">
        <f t="shared" si="116"/>
        <v>0</v>
      </c>
      <c r="N458" s="172">
        <v>5410</v>
      </c>
    </row>
    <row r="459" spans="1:14" hidden="1" x14ac:dyDescent="0.3">
      <c r="A459" s="27">
        <f t="shared" si="110"/>
        <v>3694</v>
      </c>
      <c r="B459" s="28" t="str">
        <f t="shared" si="105"/>
        <v xml:space="preserve"> </v>
      </c>
      <c r="C459" s="35" t="str">
        <f t="shared" si="103"/>
        <v xml:space="preserve">  </v>
      </c>
      <c r="D459" s="35" t="str">
        <f t="shared" si="104"/>
        <v xml:space="preserve">  </v>
      </c>
      <c r="E459" s="36" t="s">
        <v>183</v>
      </c>
      <c r="F459" s="152">
        <v>62</v>
      </c>
      <c r="G459" s="173">
        <v>3694</v>
      </c>
      <c r="H459" s="179"/>
      <c r="I459" s="179">
        <v>1167</v>
      </c>
      <c r="J459" s="241"/>
      <c r="K459" s="196">
        <v>0</v>
      </c>
      <c r="L459" s="196">
        <v>0</v>
      </c>
      <c r="M459" s="196">
        <f t="shared" si="116"/>
        <v>0</v>
      </c>
      <c r="N459" s="172">
        <v>6210</v>
      </c>
    </row>
    <row r="460" spans="1:14" hidden="1" x14ac:dyDescent="0.3">
      <c r="A460" s="27">
        <f t="shared" si="110"/>
        <v>3694</v>
      </c>
      <c r="B460" s="28" t="str">
        <f t="shared" si="105"/>
        <v xml:space="preserve"> </v>
      </c>
      <c r="C460" s="35" t="str">
        <f t="shared" si="103"/>
        <v xml:space="preserve">  </v>
      </c>
      <c r="D460" s="35" t="str">
        <f t="shared" si="104"/>
        <v xml:space="preserve">  </v>
      </c>
      <c r="E460" s="36" t="s">
        <v>183</v>
      </c>
      <c r="F460" s="152">
        <v>72</v>
      </c>
      <c r="G460" s="173">
        <v>3694</v>
      </c>
      <c r="H460" s="179"/>
      <c r="I460" s="179">
        <v>1168</v>
      </c>
      <c r="J460" s="241"/>
      <c r="K460" s="196">
        <v>0</v>
      </c>
      <c r="L460" s="196">
        <v>0</v>
      </c>
      <c r="M460" s="196">
        <f t="shared" si="116"/>
        <v>0</v>
      </c>
      <c r="N460" s="172">
        <v>7210</v>
      </c>
    </row>
    <row r="461" spans="1:14" hidden="1" x14ac:dyDescent="0.3">
      <c r="A461" s="27">
        <f t="shared" si="110"/>
        <v>3694</v>
      </c>
      <c r="B461" s="28" t="str">
        <f t="shared" si="105"/>
        <v xml:space="preserve"> </v>
      </c>
      <c r="C461" s="35" t="str">
        <f t="shared" ref="C461:C524" si="117">IF(H461&gt;0,LEFT(E461,3),"  ")</f>
        <v xml:space="preserve">  </v>
      </c>
      <c r="D461" s="35" t="str">
        <f t="shared" ref="D461:D524" si="118">IF(H461&gt;0,LEFT(E461,4),"  ")</f>
        <v xml:space="preserve">  </v>
      </c>
      <c r="E461" s="36" t="s">
        <v>183</v>
      </c>
      <c r="F461" s="152">
        <v>82</v>
      </c>
      <c r="G461" s="173">
        <v>3694</v>
      </c>
      <c r="H461" s="179"/>
      <c r="I461" s="179">
        <v>1169</v>
      </c>
      <c r="J461" s="242"/>
      <c r="K461" s="196">
        <v>0</v>
      </c>
      <c r="L461" s="196">
        <v>0</v>
      </c>
      <c r="M461" s="196">
        <f t="shared" si="116"/>
        <v>0</v>
      </c>
      <c r="N461" s="172">
        <v>8210</v>
      </c>
    </row>
    <row r="462" spans="1:14" ht="26.4" hidden="1" x14ac:dyDescent="0.3">
      <c r="A462" s="27">
        <f t="shared" si="110"/>
        <v>37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/>
      <c r="F462" s="152"/>
      <c r="G462" s="173">
        <v>37</v>
      </c>
      <c r="H462" s="174"/>
      <c r="I462" s="174"/>
      <c r="J462" s="192" t="s">
        <v>211</v>
      </c>
      <c r="K462" s="176">
        <f>SUM(K463)</f>
        <v>0</v>
      </c>
      <c r="L462" s="176">
        <f>SUM(L463)</f>
        <v>0</v>
      </c>
      <c r="M462" s="176">
        <f t="shared" ref="M462" si="119">SUM(M463)</f>
        <v>0</v>
      </c>
      <c r="N462" s="172"/>
    </row>
    <row r="463" spans="1:14" ht="26.4" hidden="1" x14ac:dyDescent="0.3">
      <c r="A463" s="27">
        <f t="shared" si="110"/>
        <v>372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/>
      <c r="F463" s="152"/>
      <c r="G463" s="173">
        <v>372</v>
      </c>
      <c r="H463" s="174"/>
      <c r="I463" s="174"/>
      <c r="J463" s="192" t="s">
        <v>212</v>
      </c>
      <c r="K463" s="176">
        <f t="shared" ref="K463" si="120">SUM(K464:K475)</f>
        <v>0</v>
      </c>
      <c r="L463" s="176">
        <f t="shared" ref="L463:M463" si="121">SUM(L464:L475)</f>
        <v>0</v>
      </c>
      <c r="M463" s="176">
        <f t="shared" si="121"/>
        <v>0</v>
      </c>
      <c r="N463" s="172"/>
    </row>
    <row r="464" spans="1:14" hidden="1" x14ac:dyDescent="0.3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32</v>
      </c>
      <c r="G464" s="173">
        <v>3722</v>
      </c>
      <c r="H464" s="179"/>
      <c r="I464" s="179">
        <v>1170</v>
      </c>
      <c r="J464" s="238" t="s">
        <v>213</v>
      </c>
      <c r="K464" s="196">
        <v>0</v>
      </c>
      <c r="L464" s="196">
        <v>0</v>
      </c>
      <c r="M464" s="196">
        <f t="shared" ref="M464:M475" si="122">K464+L464</f>
        <v>0</v>
      </c>
      <c r="N464" s="172">
        <v>3210</v>
      </c>
    </row>
    <row r="465" spans="1:14" hidden="1" x14ac:dyDescent="0.3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49</v>
      </c>
      <c r="G465" s="173">
        <v>3722</v>
      </c>
      <c r="H465" s="179"/>
      <c r="I465" s="179">
        <v>1171</v>
      </c>
      <c r="J465" s="241"/>
      <c r="K465" s="196">
        <v>0</v>
      </c>
      <c r="L465" s="196">
        <v>0</v>
      </c>
      <c r="M465" s="196">
        <f t="shared" si="122"/>
        <v>0</v>
      </c>
      <c r="N465" s="172">
        <v>4910</v>
      </c>
    </row>
    <row r="466" spans="1:14" hidden="1" x14ac:dyDescent="0.3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54</v>
      </c>
      <c r="G466" s="173">
        <v>3722</v>
      </c>
      <c r="H466" s="179"/>
      <c r="I466" s="179">
        <v>1172</v>
      </c>
      <c r="J466" s="241"/>
      <c r="K466" s="196">
        <v>0</v>
      </c>
      <c r="L466" s="196">
        <v>0</v>
      </c>
      <c r="M466" s="196">
        <f t="shared" si="122"/>
        <v>0</v>
      </c>
      <c r="N466" s="172">
        <v>5410</v>
      </c>
    </row>
    <row r="467" spans="1:14" hidden="1" x14ac:dyDescent="0.3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62</v>
      </c>
      <c r="G467" s="173">
        <v>3722</v>
      </c>
      <c r="H467" s="179"/>
      <c r="I467" s="179">
        <v>1173</v>
      </c>
      <c r="J467" s="241"/>
      <c r="K467" s="196">
        <v>0</v>
      </c>
      <c r="L467" s="196">
        <v>0</v>
      </c>
      <c r="M467" s="196">
        <f t="shared" si="122"/>
        <v>0</v>
      </c>
      <c r="N467" s="172">
        <v>6210</v>
      </c>
    </row>
    <row r="468" spans="1:14" hidden="1" x14ac:dyDescent="0.3">
      <c r="A468" s="27">
        <f t="shared" si="110"/>
        <v>3722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72</v>
      </c>
      <c r="G468" s="173">
        <v>3722</v>
      </c>
      <c r="H468" s="179"/>
      <c r="I468" s="179">
        <v>1174</v>
      </c>
      <c r="J468" s="241"/>
      <c r="K468" s="196">
        <v>0</v>
      </c>
      <c r="L468" s="196">
        <v>0</v>
      </c>
      <c r="M468" s="196">
        <f t="shared" si="122"/>
        <v>0</v>
      </c>
      <c r="N468" s="172">
        <v>7210</v>
      </c>
    </row>
    <row r="469" spans="1:14" hidden="1" x14ac:dyDescent="0.3">
      <c r="A469" s="27">
        <f t="shared" si="110"/>
        <v>3722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82</v>
      </c>
      <c r="G469" s="173">
        <v>3722</v>
      </c>
      <c r="H469" s="179"/>
      <c r="I469" s="179">
        <v>1175</v>
      </c>
      <c r="J469" s="242"/>
      <c r="K469" s="196">
        <v>0</v>
      </c>
      <c r="L469" s="196">
        <v>0</v>
      </c>
      <c r="M469" s="196">
        <f t="shared" si="122"/>
        <v>0</v>
      </c>
      <c r="N469" s="172">
        <v>8210</v>
      </c>
    </row>
    <row r="470" spans="1:14" hidden="1" x14ac:dyDescent="0.3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32</v>
      </c>
      <c r="G470" s="168">
        <v>3723</v>
      </c>
      <c r="H470" s="179"/>
      <c r="I470" s="179">
        <v>1176</v>
      </c>
      <c r="J470" s="238" t="s">
        <v>214</v>
      </c>
      <c r="K470" s="196">
        <v>0</v>
      </c>
      <c r="L470" s="196">
        <v>0</v>
      </c>
      <c r="M470" s="196">
        <f t="shared" si="122"/>
        <v>0</v>
      </c>
      <c r="N470" s="172">
        <v>3210</v>
      </c>
    </row>
    <row r="471" spans="1:14" hidden="1" x14ac:dyDescent="0.3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49</v>
      </c>
      <c r="G471" s="168">
        <v>3723</v>
      </c>
      <c r="H471" s="179"/>
      <c r="I471" s="179">
        <v>1177</v>
      </c>
      <c r="J471" s="241"/>
      <c r="K471" s="196">
        <v>0</v>
      </c>
      <c r="L471" s="196">
        <v>0</v>
      </c>
      <c r="M471" s="196">
        <f t="shared" si="122"/>
        <v>0</v>
      </c>
      <c r="N471" s="172">
        <v>4910</v>
      </c>
    </row>
    <row r="472" spans="1:14" hidden="1" x14ac:dyDescent="0.3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54</v>
      </c>
      <c r="G472" s="168">
        <v>3723</v>
      </c>
      <c r="H472" s="179"/>
      <c r="I472" s="179">
        <v>1178</v>
      </c>
      <c r="J472" s="241"/>
      <c r="K472" s="196">
        <v>0</v>
      </c>
      <c r="L472" s="196">
        <v>0</v>
      </c>
      <c r="M472" s="196">
        <f t="shared" si="122"/>
        <v>0</v>
      </c>
      <c r="N472" s="172">
        <v>5410</v>
      </c>
    </row>
    <row r="473" spans="1:14" hidden="1" x14ac:dyDescent="0.3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62</v>
      </c>
      <c r="G473" s="168">
        <v>3723</v>
      </c>
      <c r="H473" s="179"/>
      <c r="I473" s="179">
        <v>1179</v>
      </c>
      <c r="J473" s="241"/>
      <c r="K473" s="196">
        <v>0</v>
      </c>
      <c r="L473" s="196">
        <v>0</v>
      </c>
      <c r="M473" s="196">
        <f t="shared" si="122"/>
        <v>0</v>
      </c>
      <c r="N473" s="172">
        <v>6210</v>
      </c>
    </row>
    <row r="474" spans="1:14" hidden="1" x14ac:dyDescent="0.3">
      <c r="A474" s="27">
        <f t="shared" si="110"/>
        <v>3723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 t="s">
        <v>183</v>
      </c>
      <c r="F474" s="152">
        <v>72</v>
      </c>
      <c r="G474" s="168">
        <v>3723</v>
      </c>
      <c r="H474" s="179"/>
      <c r="I474" s="179">
        <v>1180</v>
      </c>
      <c r="J474" s="241"/>
      <c r="K474" s="196">
        <v>0</v>
      </c>
      <c r="L474" s="196">
        <v>0</v>
      </c>
      <c r="M474" s="196">
        <f t="shared" si="122"/>
        <v>0</v>
      </c>
      <c r="N474" s="172">
        <v>7210</v>
      </c>
    </row>
    <row r="475" spans="1:14" hidden="1" x14ac:dyDescent="0.3">
      <c r="A475" s="27">
        <f t="shared" si="110"/>
        <v>3723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 t="s">
        <v>183</v>
      </c>
      <c r="F475" s="152">
        <v>82</v>
      </c>
      <c r="G475" s="168">
        <v>3723</v>
      </c>
      <c r="H475" s="179"/>
      <c r="I475" s="179">
        <v>1181</v>
      </c>
      <c r="J475" s="197"/>
      <c r="K475" s="196">
        <v>0</v>
      </c>
      <c r="L475" s="196">
        <v>0</v>
      </c>
      <c r="M475" s="196">
        <f t="shared" si="122"/>
        <v>0</v>
      </c>
      <c r="N475" s="172">
        <v>8210</v>
      </c>
    </row>
    <row r="476" spans="1:14" hidden="1" x14ac:dyDescent="0.3">
      <c r="A476" s="27">
        <f t="shared" si="110"/>
        <v>38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/>
      <c r="F476" s="152"/>
      <c r="G476" s="173">
        <v>38</v>
      </c>
      <c r="H476" s="174"/>
      <c r="I476" s="174"/>
      <c r="J476" s="192" t="s">
        <v>165</v>
      </c>
      <c r="K476" s="176">
        <f>SUM(K477)</f>
        <v>0</v>
      </c>
      <c r="L476" s="176">
        <f>SUM(L477)</f>
        <v>0</v>
      </c>
      <c r="M476" s="176">
        <f t="shared" ref="M476" si="123">SUM(M477)</f>
        <v>0</v>
      </c>
      <c r="N476" s="172"/>
    </row>
    <row r="477" spans="1:14" hidden="1" x14ac:dyDescent="0.3">
      <c r="A477" s="27">
        <f t="shared" si="110"/>
        <v>381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/>
      <c r="F477" s="152"/>
      <c r="G477" s="173">
        <v>381</v>
      </c>
      <c r="H477" s="174"/>
      <c r="I477" s="174"/>
      <c r="J477" s="192" t="s">
        <v>49</v>
      </c>
      <c r="K477" s="176">
        <f t="shared" ref="K477" si="124">SUM(K478:K483)</f>
        <v>0</v>
      </c>
      <c r="L477" s="176">
        <f t="shared" ref="L477:M477" si="125">SUM(L478:L483)</f>
        <v>0</v>
      </c>
      <c r="M477" s="176">
        <f t="shared" si="125"/>
        <v>0</v>
      </c>
      <c r="N477" s="172"/>
    </row>
    <row r="478" spans="1:14" hidden="1" x14ac:dyDescent="0.3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32</v>
      </c>
      <c r="G478" s="173">
        <v>3811</v>
      </c>
      <c r="H478" s="179"/>
      <c r="I478" s="179">
        <v>1182</v>
      </c>
      <c r="J478" s="238" t="s">
        <v>215</v>
      </c>
      <c r="K478" s="196">
        <v>0</v>
      </c>
      <c r="L478" s="196">
        <v>0</v>
      </c>
      <c r="M478" s="196">
        <f t="shared" ref="M478:M483" si="126">K478+L478</f>
        <v>0</v>
      </c>
      <c r="N478" s="172">
        <v>3210</v>
      </c>
    </row>
    <row r="479" spans="1:14" hidden="1" x14ac:dyDescent="0.3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49</v>
      </c>
      <c r="G479" s="173">
        <v>3811</v>
      </c>
      <c r="H479" s="179"/>
      <c r="I479" s="179">
        <v>1183</v>
      </c>
      <c r="J479" s="241"/>
      <c r="K479" s="196">
        <v>0</v>
      </c>
      <c r="L479" s="196">
        <v>0</v>
      </c>
      <c r="M479" s="196">
        <f t="shared" si="126"/>
        <v>0</v>
      </c>
      <c r="N479" s="172">
        <v>4910</v>
      </c>
    </row>
    <row r="480" spans="1:14" hidden="1" x14ac:dyDescent="0.3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54</v>
      </c>
      <c r="G480" s="173">
        <v>3811</v>
      </c>
      <c r="H480" s="179"/>
      <c r="I480" s="179">
        <v>1184</v>
      </c>
      <c r="J480" s="241"/>
      <c r="K480" s="196">
        <v>0</v>
      </c>
      <c r="L480" s="196">
        <v>0</v>
      </c>
      <c r="M480" s="196">
        <f t="shared" si="126"/>
        <v>0</v>
      </c>
      <c r="N480" s="172">
        <v>5410</v>
      </c>
    </row>
    <row r="481" spans="1:14" hidden="1" x14ac:dyDescent="0.3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62</v>
      </c>
      <c r="G481" s="173">
        <v>3811</v>
      </c>
      <c r="H481" s="179"/>
      <c r="I481" s="179">
        <v>1185</v>
      </c>
      <c r="J481" s="241"/>
      <c r="K481" s="196">
        <v>0</v>
      </c>
      <c r="L481" s="196">
        <v>0</v>
      </c>
      <c r="M481" s="196">
        <f t="shared" si="126"/>
        <v>0</v>
      </c>
      <c r="N481" s="172">
        <v>6210</v>
      </c>
    </row>
    <row r="482" spans="1:14" hidden="1" x14ac:dyDescent="0.3">
      <c r="A482" s="27">
        <f t="shared" si="110"/>
        <v>3811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 t="s">
        <v>183</v>
      </c>
      <c r="F482" s="152">
        <v>72</v>
      </c>
      <c r="G482" s="173">
        <v>3811</v>
      </c>
      <c r="H482" s="179"/>
      <c r="I482" s="179">
        <v>1186</v>
      </c>
      <c r="J482" s="241"/>
      <c r="K482" s="196">
        <v>0</v>
      </c>
      <c r="L482" s="196">
        <v>0</v>
      </c>
      <c r="M482" s="196">
        <f t="shared" si="126"/>
        <v>0</v>
      </c>
      <c r="N482" s="172">
        <v>7210</v>
      </c>
    </row>
    <row r="483" spans="1:14" hidden="1" x14ac:dyDescent="0.3">
      <c r="A483" s="27">
        <f t="shared" si="110"/>
        <v>3811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 t="s">
        <v>183</v>
      </c>
      <c r="F483" s="152">
        <v>82</v>
      </c>
      <c r="G483" s="173">
        <v>3811</v>
      </c>
      <c r="H483" s="179"/>
      <c r="I483" s="179">
        <v>1187</v>
      </c>
      <c r="J483" s="242"/>
      <c r="K483" s="196">
        <v>0</v>
      </c>
      <c r="L483" s="196">
        <v>0</v>
      </c>
      <c r="M483" s="196">
        <f t="shared" si="126"/>
        <v>0</v>
      </c>
      <c r="N483" s="172">
        <v>8210</v>
      </c>
    </row>
    <row r="484" spans="1:14" ht="26.4" hidden="1" x14ac:dyDescent="0.3">
      <c r="A484" s="27">
        <f t="shared" si="110"/>
        <v>4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</v>
      </c>
      <c r="H484" s="174"/>
      <c r="I484" s="174"/>
      <c r="J484" s="192" t="s">
        <v>156</v>
      </c>
      <c r="K484" s="176">
        <f>SUM(K485,K493)</f>
        <v>0</v>
      </c>
      <c r="L484" s="176">
        <f>SUM(L485,L493)</f>
        <v>0</v>
      </c>
      <c r="M484" s="176">
        <f t="shared" ref="M484" si="127">SUM(M485,M493)</f>
        <v>0</v>
      </c>
      <c r="N484" s="172"/>
    </row>
    <row r="485" spans="1:14" ht="26.4" hidden="1" x14ac:dyDescent="0.3">
      <c r="A485" s="27">
        <f t="shared" si="110"/>
        <v>41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/>
      <c r="F485" s="152"/>
      <c r="G485" s="173">
        <v>41</v>
      </c>
      <c r="H485" s="174"/>
      <c r="I485" s="174"/>
      <c r="J485" s="192" t="s">
        <v>157</v>
      </c>
      <c r="K485" s="176">
        <f>SUM(K486)</f>
        <v>0</v>
      </c>
      <c r="L485" s="176">
        <f>SUM(L486)</f>
        <v>0</v>
      </c>
      <c r="M485" s="176">
        <f t="shared" ref="M485" si="128">SUM(M486)</f>
        <v>0</v>
      </c>
      <c r="N485" s="172"/>
    </row>
    <row r="486" spans="1:14" hidden="1" x14ac:dyDescent="0.3">
      <c r="A486" s="27">
        <f t="shared" si="110"/>
        <v>412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/>
      <c r="F486" s="152"/>
      <c r="G486" s="173">
        <v>412</v>
      </c>
      <c r="H486" s="174"/>
      <c r="I486" s="174"/>
      <c r="J486" s="192" t="s">
        <v>158</v>
      </c>
      <c r="K486" s="176">
        <f t="shared" ref="K486" si="129">SUM(K487:K492)</f>
        <v>0</v>
      </c>
      <c r="L486" s="176">
        <f t="shared" ref="L486:M486" si="130">SUM(L487:L492)</f>
        <v>0</v>
      </c>
      <c r="M486" s="176">
        <f t="shared" si="130"/>
        <v>0</v>
      </c>
      <c r="N486" s="172"/>
    </row>
    <row r="487" spans="1:14" hidden="1" x14ac:dyDescent="0.3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32</v>
      </c>
      <c r="G487" s="173">
        <v>4123</v>
      </c>
      <c r="H487" s="179"/>
      <c r="I487" s="179">
        <v>1188</v>
      </c>
      <c r="J487" s="238" t="s">
        <v>159</v>
      </c>
      <c r="K487" s="196">
        <v>0</v>
      </c>
      <c r="L487" s="196">
        <v>0</v>
      </c>
      <c r="M487" s="196">
        <f t="shared" ref="M487:M492" si="131">K487+L487</f>
        <v>0</v>
      </c>
      <c r="N487" s="172">
        <v>3210</v>
      </c>
    </row>
    <row r="488" spans="1:14" hidden="1" x14ac:dyDescent="0.3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49</v>
      </c>
      <c r="G488" s="173">
        <v>4123</v>
      </c>
      <c r="H488" s="179"/>
      <c r="I488" s="179">
        <v>1189</v>
      </c>
      <c r="J488" s="241"/>
      <c r="K488" s="196">
        <v>0</v>
      </c>
      <c r="L488" s="196">
        <v>0</v>
      </c>
      <c r="M488" s="196">
        <f t="shared" si="131"/>
        <v>0</v>
      </c>
      <c r="N488" s="172">
        <v>4910</v>
      </c>
    </row>
    <row r="489" spans="1:14" hidden="1" x14ac:dyDescent="0.3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54</v>
      </c>
      <c r="G489" s="173">
        <v>4123</v>
      </c>
      <c r="H489" s="179"/>
      <c r="I489" s="179">
        <v>1190</v>
      </c>
      <c r="J489" s="241"/>
      <c r="K489" s="196">
        <v>0</v>
      </c>
      <c r="L489" s="196">
        <v>0</v>
      </c>
      <c r="M489" s="196">
        <f t="shared" si="131"/>
        <v>0</v>
      </c>
      <c r="N489" s="172">
        <v>5410</v>
      </c>
    </row>
    <row r="490" spans="1:14" hidden="1" x14ac:dyDescent="0.3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62</v>
      </c>
      <c r="G490" s="173">
        <v>4123</v>
      </c>
      <c r="H490" s="179"/>
      <c r="I490" s="179">
        <v>1191</v>
      </c>
      <c r="J490" s="241"/>
      <c r="K490" s="196">
        <v>0</v>
      </c>
      <c r="L490" s="196">
        <v>0</v>
      </c>
      <c r="M490" s="196">
        <f t="shared" si="131"/>
        <v>0</v>
      </c>
      <c r="N490" s="172">
        <v>6210</v>
      </c>
    </row>
    <row r="491" spans="1:14" hidden="1" x14ac:dyDescent="0.3">
      <c r="A491" s="27">
        <f t="shared" si="110"/>
        <v>4123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 t="s">
        <v>183</v>
      </c>
      <c r="F491" s="152">
        <v>72</v>
      </c>
      <c r="G491" s="173">
        <v>4123</v>
      </c>
      <c r="H491" s="179"/>
      <c r="I491" s="179">
        <v>1192</v>
      </c>
      <c r="J491" s="241"/>
      <c r="K491" s="196">
        <v>0</v>
      </c>
      <c r="L491" s="196">
        <v>0</v>
      </c>
      <c r="M491" s="196">
        <f t="shared" si="131"/>
        <v>0</v>
      </c>
      <c r="N491" s="172">
        <v>7210</v>
      </c>
    </row>
    <row r="492" spans="1:14" hidden="1" x14ac:dyDescent="0.3">
      <c r="A492" s="27">
        <f t="shared" si="110"/>
        <v>4123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 t="s">
        <v>183</v>
      </c>
      <c r="F492" s="152">
        <v>82</v>
      </c>
      <c r="G492" s="173">
        <v>4123</v>
      </c>
      <c r="H492" s="179"/>
      <c r="I492" s="179">
        <v>1193</v>
      </c>
      <c r="J492" s="242"/>
      <c r="K492" s="196">
        <v>0</v>
      </c>
      <c r="L492" s="196">
        <v>0</v>
      </c>
      <c r="M492" s="196">
        <f t="shared" si="131"/>
        <v>0</v>
      </c>
      <c r="N492" s="172">
        <v>8210</v>
      </c>
    </row>
    <row r="493" spans="1:14" ht="26.4" hidden="1" x14ac:dyDescent="0.3">
      <c r="A493" s="27">
        <f t="shared" si="110"/>
        <v>42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/>
      <c r="F493" s="152"/>
      <c r="G493" s="173">
        <v>42</v>
      </c>
      <c r="H493" s="174"/>
      <c r="I493" s="174"/>
      <c r="J493" s="192" t="s">
        <v>160</v>
      </c>
      <c r="K493" s="176">
        <f t="shared" ref="K493:M493" si="132">SUM(K494,K507,K550,K557,K570)</f>
        <v>0</v>
      </c>
      <c r="L493" s="176">
        <f t="shared" si="132"/>
        <v>0</v>
      </c>
      <c r="M493" s="176">
        <f t="shared" si="132"/>
        <v>0</v>
      </c>
      <c r="N493" s="172"/>
    </row>
    <row r="494" spans="1:14" hidden="1" x14ac:dyDescent="0.3">
      <c r="A494" s="27">
        <f t="shared" si="110"/>
        <v>421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/>
      <c r="F494" s="152"/>
      <c r="G494" s="173">
        <v>421</v>
      </c>
      <c r="H494" s="174"/>
      <c r="I494" s="174"/>
      <c r="J494" s="192" t="s">
        <v>161</v>
      </c>
      <c r="K494" s="176">
        <f t="shared" ref="K494:M494" si="133">SUM(K495:K506)</f>
        <v>0</v>
      </c>
      <c r="L494" s="176">
        <f t="shared" si="133"/>
        <v>0</v>
      </c>
      <c r="M494" s="176">
        <f t="shared" si="133"/>
        <v>0</v>
      </c>
      <c r="N494" s="172"/>
    </row>
    <row r="495" spans="1:14" hidden="1" x14ac:dyDescent="0.3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32</v>
      </c>
      <c r="G495" s="173">
        <v>4212</v>
      </c>
      <c r="H495" s="179"/>
      <c r="I495" s="179">
        <v>1194</v>
      </c>
      <c r="J495" s="238" t="s">
        <v>230</v>
      </c>
      <c r="K495" s="196">
        <v>0</v>
      </c>
      <c r="L495" s="196">
        <v>0</v>
      </c>
      <c r="M495" s="196">
        <f t="shared" ref="M495:M506" si="134">K495+L495</f>
        <v>0</v>
      </c>
      <c r="N495" s="172">
        <v>3210</v>
      </c>
    </row>
    <row r="496" spans="1:14" hidden="1" x14ac:dyDescent="0.3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49</v>
      </c>
      <c r="G496" s="173">
        <v>4212</v>
      </c>
      <c r="H496" s="179"/>
      <c r="I496" s="179">
        <v>1195</v>
      </c>
      <c r="J496" s="241"/>
      <c r="K496" s="196">
        <v>0</v>
      </c>
      <c r="L496" s="196">
        <v>0</v>
      </c>
      <c r="M496" s="196">
        <f t="shared" si="134"/>
        <v>0</v>
      </c>
      <c r="N496" s="172">
        <v>4910</v>
      </c>
    </row>
    <row r="497" spans="1:14" hidden="1" x14ac:dyDescent="0.3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54</v>
      </c>
      <c r="G497" s="173">
        <v>4212</v>
      </c>
      <c r="H497" s="179"/>
      <c r="I497" s="179">
        <v>1196</v>
      </c>
      <c r="J497" s="241"/>
      <c r="K497" s="196">
        <v>0</v>
      </c>
      <c r="L497" s="196">
        <v>0</v>
      </c>
      <c r="M497" s="196">
        <f t="shared" si="134"/>
        <v>0</v>
      </c>
      <c r="N497" s="172">
        <v>5410</v>
      </c>
    </row>
    <row r="498" spans="1:14" hidden="1" x14ac:dyDescent="0.3">
      <c r="A498" s="27">
        <f t="shared" si="110"/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62</v>
      </c>
      <c r="G498" s="173">
        <v>4212</v>
      </c>
      <c r="H498" s="179"/>
      <c r="I498" s="179">
        <v>1197</v>
      </c>
      <c r="J498" s="241"/>
      <c r="K498" s="196">
        <v>0</v>
      </c>
      <c r="L498" s="196">
        <v>0</v>
      </c>
      <c r="M498" s="196">
        <f t="shared" si="134"/>
        <v>0</v>
      </c>
      <c r="N498" s="172">
        <v>6210</v>
      </c>
    </row>
    <row r="499" spans="1:14" hidden="1" x14ac:dyDescent="0.3">
      <c r="A499" s="27">
        <f t="shared" si="110"/>
        <v>4212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72</v>
      </c>
      <c r="G499" s="173">
        <v>4212</v>
      </c>
      <c r="H499" s="179"/>
      <c r="I499" s="179">
        <v>1198</v>
      </c>
      <c r="J499" s="241"/>
      <c r="K499" s="196">
        <v>0</v>
      </c>
      <c r="L499" s="196">
        <v>0</v>
      </c>
      <c r="M499" s="196">
        <f t="shared" si="134"/>
        <v>0</v>
      </c>
      <c r="N499" s="172">
        <v>7210</v>
      </c>
    </row>
    <row r="500" spans="1:14" hidden="1" x14ac:dyDescent="0.3">
      <c r="A500" s="27">
        <f t="shared" ref="A500:A553" si="135">G500</f>
        <v>4212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82</v>
      </c>
      <c r="G500" s="173">
        <v>4212</v>
      </c>
      <c r="H500" s="179"/>
      <c r="I500" s="179">
        <v>1199</v>
      </c>
      <c r="J500" s="242"/>
      <c r="K500" s="196">
        <v>0</v>
      </c>
      <c r="L500" s="196">
        <v>0</v>
      </c>
      <c r="M500" s="196">
        <f t="shared" si="134"/>
        <v>0</v>
      </c>
      <c r="N500" s="172">
        <v>8210</v>
      </c>
    </row>
    <row r="501" spans="1:14" hidden="1" x14ac:dyDescent="0.3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32</v>
      </c>
      <c r="G501" s="173">
        <v>4214</v>
      </c>
      <c r="H501" s="179"/>
      <c r="I501" s="179">
        <v>1200</v>
      </c>
      <c r="J501" s="238" t="s">
        <v>162</v>
      </c>
      <c r="K501" s="196">
        <v>0</v>
      </c>
      <c r="L501" s="196">
        <v>0</v>
      </c>
      <c r="M501" s="196">
        <f t="shared" si="134"/>
        <v>0</v>
      </c>
      <c r="N501" s="172">
        <v>3210</v>
      </c>
    </row>
    <row r="502" spans="1:14" hidden="1" x14ac:dyDescent="0.3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49</v>
      </c>
      <c r="G502" s="173">
        <v>4214</v>
      </c>
      <c r="H502" s="179"/>
      <c r="I502" s="179">
        <v>1201</v>
      </c>
      <c r="J502" s="241"/>
      <c r="K502" s="196">
        <v>0</v>
      </c>
      <c r="L502" s="196">
        <v>0</v>
      </c>
      <c r="M502" s="196">
        <f t="shared" si="134"/>
        <v>0</v>
      </c>
      <c r="N502" s="172">
        <v>4910</v>
      </c>
    </row>
    <row r="503" spans="1:14" hidden="1" x14ac:dyDescent="0.3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54</v>
      </c>
      <c r="G503" s="173">
        <v>4214</v>
      </c>
      <c r="H503" s="179"/>
      <c r="I503" s="179">
        <v>1202</v>
      </c>
      <c r="J503" s="241"/>
      <c r="K503" s="196">
        <v>0</v>
      </c>
      <c r="L503" s="196">
        <v>0</v>
      </c>
      <c r="M503" s="196">
        <f t="shared" si="134"/>
        <v>0</v>
      </c>
      <c r="N503" s="172">
        <v>5410</v>
      </c>
    </row>
    <row r="504" spans="1:14" hidden="1" x14ac:dyDescent="0.3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62</v>
      </c>
      <c r="G504" s="173">
        <v>4214</v>
      </c>
      <c r="H504" s="179"/>
      <c r="I504" s="179">
        <v>1203</v>
      </c>
      <c r="J504" s="241"/>
      <c r="K504" s="196">
        <v>0</v>
      </c>
      <c r="L504" s="196">
        <v>0</v>
      </c>
      <c r="M504" s="196">
        <f t="shared" si="134"/>
        <v>0</v>
      </c>
      <c r="N504" s="172">
        <v>6210</v>
      </c>
    </row>
    <row r="505" spans="1:14" hidden="1" x14ac:dyDescent="0.3">
      <c r="A505" s="27">
        <f t="shared" si="135"/>
        <v>4214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 t="s">
        <v>183</v>
      </c>
      <c r="F505" s="152">
        <v>72</v>
      </c>
      <c r="G505" s="173">
        <v>4214</v>
      </c>
      <c r="H505" s="179"/>
      <c r="I505" s="179">
        <v>1204</v>
      </c>
      <c r="J505" s="241"/>
      <c r="K505" s="196">
        <v>0</v>
      </c>
      <c r="L505" s="196">
        <v>0</v>
      </c>
      <c r="M505" s="196">
        <f t="shared" si="134"/>
        <v>0</v>
      </c>
      <c r="N505" s="172">
        <v>7210</v>
      </c>
    </row>
    <row r="506" spans="1:14" hidden="1" x14ac:dyDescent="0.3">
      <c r="A506" s="27">
        <f t="shared" si="135"/>
        <v>4214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82</v>
      </c>
      <c r="G506" s="173">
        <v>4214</v>
      </c>
      <c r="H506" s="179"/>
      <c r="I506" s="179">
        <v>1205</v>
      </c>
      <c r="J506" s="242"/>
      <c r="K506" s="196">
        <v>0</v>
      </c>
      <c r="L506" s="196">
        <v>0</v>
      </c>
      <c r="M506" s="196">
        <f t="shared" si="134"/>
        <v>0</v>
      </c>
      <c r="N506" s="172">
        <v>8210</v>
      </c>
    </row>
    <row r="507" spans="1:14" hidden="1" x14ac:dyDescent="0.3">
      <c r="A507" s="27">
        <f t="shared" si="135"/>
        <v>422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/>
      <c r="F507" s="152"/>
      <c r="G507" s="173">
        <v>422</v>
      </c>
      <c r="H507" s="174"/>
      <c r="I507" s="174"/>
      <c r="J507" s="192" t="s">
        <v>163</v>
      </c>
      <c r="K507" s="176">
        <f t="shared" ref="K507" si="136">SUM(K508:K549)</f>
        <v>0</v>
      </c>
      <c r="L507" s="176">
        <f t="shared" ref="L507:M507" si="137">SUM(L508:L549)</f>
        <v>0</v>
      </c>
      <c r="M507" s="176">
        <f t="shared" si="137"/>
        <v>0</v>
      </c>
      <c r="N507" s="172"/>
    </row>
    <row r="508" spans="1:14" hidden="1" x14ac:dyDescent="0.3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32</v>
      </c>
      <c r="G508" s="173">
        <v>4221</v>
      </c>
      <c r="H508" s="179"/>
      <c r="I508" s="179">
        <v>1206</v>
      </c>
      <c r="J508" s="238" t="s">
        <v>65</v>
      </c>
      <c r="K508" s="196">
        <v>0</v>
      </c>
      <c r="L508" s="196">
        <v>0</v>
      </c>
      <c r="M508" s="196">
        <f t="shared" ref="M508:M549" si="138">K508+L508</f>
        <v>0</v>
      </c>
      <c r="N508" s="172">
        <v>3210</v>
      </c>
    </row>
    <row r="509" spans="1:14" hidden="1" x14ac:dyDescent="0.3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49</v>
      </c>
      <c r="G509" s="173">
        <v>4221</v>
      </c>
      <c r="H509" s="179"/>
      <c r="I509" s="179">
        <v>1207</v>
      </c>
      <c r="J509" s="241"/>
      <c r="K509" s="196">
        <v>0</v>
      </c>
      <c r="L509" s="196">
        <v>0</v>
      </c>
      <c r="M509" s="196">
        <f t="shared" si="138"/>
        <v>0</v>
      </c>
      <c r="N509" s="172">
        <v>4910</v>
      </c>
    </row>
    <row r="510" spans="1:14" hidden="1" x14ac:dyDescent="0.3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54</v>
      </c>
      <c r="G510" s="173">
        <v>4221</v>
      </c>
      <c r="H510" s="179"/>
      <c r="I510" s="179">
        <v>1208</v>
      </c>
      <c r="J510" s="241"/>
      <c r="K510" s="196">
        <v>0</v>
      </c>
      <c r="L510" s="196">
        <v>0</v>
      </c>
      <c r="M510" s="196">
        <f t="shared" si="138"/>
        <v>0</v>
      </c>
      <c r="N510" s="172">
        <v>5410</v>
      </c>
    </row>
    <row r="511" spans="1:14" hidden="1" x14ac:dyDescent="0.3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62</v>
      </c>
      <c r="G511" s="173">
        <v>4221</v>
      </c>
      <c r="H511" s="179"/>
      <c r="I511" s="179">
        <v>1209</v>
      </c>
      <c r="J511" s="241"/>
      <c r="K511" s="196">
        <v>0</v>
      </c>
      <c r="L511" s="196">
        <v>0</v>
      </c>
      <c r="M511" s="196">
        <f t="shared" si="138"/>
        <v>0</v>
      </c>
      <c r="N511" s="172">
        <v>6210</v>
      </c>
    </row>
    <row r="512" spans="1:14" hidden="1" x14ac:dyDescent="0.3">
      <c r="A512" s="27">
        <f t="shared" si="135"/>
        <v>4221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72</v>
      </c>
      <c r="G512" s="173">
        <v>4221</v>
      </c>
      <c r="H512" s="179"/>
      <c r="I512" s="179">
        <v>1210</v>
      </c>
      <c r="J512" s="241"/>
      <c r="K512" s="196">
        <v>0</v>
      </c>
      <c r="L512" s="196">
        <v>0</v>
      </c>
      <c r="M512" s="196">
        <f t="shared" si="138"/>
        <v>0</v>
      </c>
      <c r="N512" s="172">
        <v>7210</v>
      </c>
    </row>
    <row r="513" spans="1:14" hidden="1" x14ac:dyDescent="0.3">
      <c r="A513" s="27">
        <f t="shared" si="135"/>
        <v>4221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82</v>
      </c>
      <c r="G513" s="173">
        <v>4221</v>
      </c>
      <c r="H513" s="179"/>
      <c r="I513" s="179">
        <v>1211</v>
      </c>
      <c r="J513" s="242"/>
      <c r="K513" s="196">
        <v>0</v>
      </c>
      <c r="L513" s="196">
        <v>0</v>
      </c>
      <c r="M513" s="196">
        <f t="shared" si="138"/>
        <v>0</v>
      </c>
      <c r="N513" s="172">
        <v>8210</v>
      </c>
    </row>
    <row r="514" spans="1:14" hidden="1" x14ac:dyDescent="0.3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32</v>
      </c>
      <c r="G514" s="173">
        <v>4222</v>
      </c>
      <c r="H514" s="179"/>
      <c r="I514" s="179">
        <v>1212</v>
      </c>
      <c r="J514" s="238" t="s">
        <v>170</v>
      </c>
      <c r="K514" s="196">
        <v>0</v>
      </c>
      <c r="L514" s="196">
        <v>0</v>
      </c>
      <c r="M514" s="196">
        <f t="shared" si="138"/>
        <v>0</v>
      </c>
      <c r="N514" s="172">
        <v>3210</v>
      </c>
    </row>
    <row r="515" spans="1:14" hidden="1" x14ac:dyDescent="0.3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49</v>
      </c>
      <c r="G515" s="173">
        <v>4222</v>
      </c>
      <c r="H515" s="179"/>
      <c r="I515" s="179">
        <v>1213</v>
      </c>
      <c r="J515" s="241"/>
      <c r="K515" s="196">
        <v>0</v>
      </c>
      <c r="L515" s="196">
        <v>0</v>
      </c>
      <c r="M515" s="196">
        <f t="shared" si="138"/>
        <v>0</v>
      </c>
      <c r="N515" s="172">
        <v>4910</v>
      </c>
    </row>
    <row r="516" spans="1:14" hidden="1" x14ac:dyDescent="0.3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54</v>
      </c>
      <c r="G516" s="173">
        <v>4222</v>
      </c>
      <c r="H516" s="179"/>
      <c r="I516" s="179">
        <v>1214</v>
      </c>
      <c r="J516" s="241"/>
      <c r="K516" s="196">
        <v>0</v>
      </c>
      <c r="L516" s="196">
        <v>0</v>
      </c>
      <c r="M516" s="196">
        <f t="shared" si="138"/>
        <v>0</v>
      </c>
      <c r="N516" s="172">
        <v>5410</v>
      </c>
    </row>
    <row r="517" spans="1:14" hidden="1" x14ac:dyDescent="0.3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62</v>
      </c>
      <c r="G517" s="173">
        <v>4222</v>
      </c>
      <c r="H517" s="179"/>
      <c r="I517" s="179">
        <v>1215</v>
      </c>
      <c r="J517" s="241"/>
      <c r="K517" s="196">
        <v>0</v>
      </c>
      <c r="L517" s="196">
        <v>0</v>
      </c>
      <c r="M517" s="196">
        <f t="shared" si="138"/>
        <v>0</v>
      </c>
      <c r="N517" s="172">
        <v>6210</v>
      </c>
    </row>
    <row r="518" spans="1:14" hidden="1" x14ac:dyDescent="0.3">
      <c r="A518" s="27">
        <f t="shared" si="135"/>
        <v>4222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72</v>
      </c>
      <c r="G518" s="173">
        <v>4222</v>
      </c>
      <c r="H518" s="179"/>
      <c r="I518" s="179">
        <v>1216</v>
      </c>
      <c r="J518" s="241"/>
      <c r="K518" s="196">
        <v>0</v>
      </c>
      <c r="L518" s="196">
        <v>0</v>
      </c>
      <c r="M518" s="196">
        <f t="shared" si="138"/>
        <v>0</v>
      </c>
      <c r="N518" s="172">
        <v>7210</v>
      </c>
    </row>
    <row r="519" spans="1:14" hidden="1" x14ac:dyDescent="0.3">
      <c r="A519" s="27">
        <f t="shared" si="135"/>
        <v>4222</v>
      </c>
      <c r="B519" s="28" t="str">
        <f t="shared" si="105"/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82</v>
      </c>
      <c r="G519" s="173">
        <v>4222</v>
      </c>
      <c r="H519" s="179"/>
      <c r="I519" s="179">
        <v>1217</v>
      </c>
      <c r="J519" s="242"/>
      <c r="K519" s="196">
        <v>0</v>
      </c>
      <c r="L519" s="196">
        <v>0</v>
      </c>
      <c r="M519" s="196">
        <f t="shared" si="138"/>
        <v>0</v>
      </c>
      <c r="N519" s="172">
        <v>8210</v>
      </c>
    </row>
    <row r="520" spans="1:14" hidden="1" x14ac:dyDescent="0.3">
      <c r="A520" s="27">
        <f t="shared" si="135"/>
        <v>4223</v>
      </c>
      <c r="B520" s="28" t="str">
        <f t="shared" si="105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32</v>
      </c>
      <c r="G520" s="173">
        <v>4223</v>
      </c>
      <c r="H520" s="179"/>
      <c r="I520" s="179">
        <v>1218</v>
      </c>
      <c r="J520" s="238" t="s">
        <v>173</v>
      </c>
      <c r="K520" s="196">
        <v>0</v>
      </c>
      <c r="L520" s="196">
        <v>0</v>
      </c>
      <c r="M520" s="196">
        <f t="shared" si="138"/>
        <v>0</v>
      </c>
      <c r="N520" s="172">
        <v>3210</v>
      </c>
    </row>
    <row r="521" spans="1:14" hidden="1" x14ac:dyDescent="0.3">
      <c r="A521" s="27">
        <f t="shared" si="135"/>
        <v>4223</v>
      </c>
      <c r="B521" s="28" t="str">
        <f t="shared" ref="B521:B646" si="139">IF(H521&gt;0,F521," ")</f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49</v>
      </c>
      <c r="G521" s="173">
        <v>4223</v>
      </c>
      <c r="H521" s="179"/>
      <c r="I521" s="179">
        <v>1219</v>
      </c>
      <c r="J521" s="241"/>
      <c r="K521" s="196">
        <v>0</v>
      </c>
      <c r="L521" s="196">
        <v>0</v>
      </c>
      <c r="M521" s="196">
        <f t="shared" si="138"/>
        <v>0</v>
      </c>
      <c r="N521" s="172">
        <v>4910</v>
      </c>
    </row>
    <row r="522" spans="1:14" hidden="1" x14ac:dyDescent="0.3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54</v>
      </c>
      <c r="G522" s="173">
        <v>4223</v>
      </c>
      <c r="H522" s="179"/>
      <c r="I522" s="179">
        <v>1220</v>
      </c>
      <c r="J522" s="241"/>
      <c r="K522" s="196">
        <v>0</v>
      </c>
      <c r="L522" s="196">
        <v>0</v>
      </c>
      <c r="M522" s="196">
        <f t="shared" si="138"/>
        <v>0</v>
      </c>
      <c r="N522" s="172">
        <v>5410</v>
      </c>
    </row>
    <row r="523" spans="1:14" hidden="1" x14ac:dyDescent="0.3">
      <c r="A523" s="27">
        <f t="shared" si="135"/>
        <v>4223</v>
      </c>
      <c r="B523" s="28" t="str">
        <f t="shared" si="139"/>
        <v xml:space="preserve"> </v>
      </c>
      <c r="C523" s="35" t="str">
        <f t="shared" si="117"/>
        <v xml:space="preserve">  </v>
      </c>
      <c r="D523" s="35" t="str">
        <f t="shared" si="118"/>
        <v xml:space="preserve">  </v>
      </c>
      <c r="E523" s="36" t="s">
        <v>183</v>
      </c>
      <c r="F523" s="152">
        <v>62</v>
      </c>
      <c r="G523" s="173">
        <v>4223</v>
      </c>
      <c r="H523" s="179"/>
      <c r="I523" s="179">
        <v>1221</v>
      </c>
      <c r="J523" s="241"/>
      <c r="K523" s="196">
        <v>0</v>
      </c>
      <c r="L523" s="196">
        <v>0</v>
      </c>
      <c r="M523" s="196">
        <f t="shared" si="138"/>
        <v>0</v>
      </c>
      <c r="N523" s="172">
        <v>6210</v>
      </c>
    </row>
    <row r="524" spans="1:14" hidden="1" x14ac:dyDescent="0.3">
      <c r="A524" s="27">
        <f t="shared" si="135"/>
        <v>4223</v>
      </c>
      <c r="B524" s="28" t="str">
        <f t="shared" si="139"/>
        <v xml:space="preserve"> </v>
      </c>
      <c r="C524" s="35" t="str">
        <f t="shared" si="117"/>
        <v xml:space="preserve">  </v>
      </c>
      <c r="D524" s="35" t="str">
        <f t="shared" si="118"/>
        <v xml:space="preserve">  </v>
      </c>
      <c r="E524" s="36" t="s">
        <v>183</v>
      </c>
      <c r="F524" s="152">
        <v>72</v>
      </c>
      <c r="G524" s="173">
        <v>4223</v>
      </c>
      <c r="H524" s="179"/>
      <c r="I524" s="179">
        <v>1222</v>
      </c>
      <c r="J524" s="241"/>
      <c r="K524" s="196">
        <v>0</v>
      </c>
      <c r="L524" s="196">
        <v>0</v>
      </c>
      <c r="M524" s="196">
        <f t="shared" si="138"/>
        <v>0</v>
      </c>
      <c r="N524" s="172">
        <v>7210</v>
      </c>
    </row>
    <row r="525" spans="1:14" hidden="1" x14ac:dyDescent="0.3">
      <c r="A525" s="27">
        <f t="shared" si="135"/>
        <v>4223</v>
      </c>
      <c r="B525" s="28" t="str">
        <f t="shared" si="139"/>
        <v xml:space="preserve"> </v>
      </c>
      <c r="C525" s="35" t="str">
        <f t="shared" ref="C525:C553" si="140">IF(H525&gt;0,LEFT(E525,3),"  ")</f>
        <v xml:space="preserve">  </v>
      </c>
      <c r="D525" s="35" t="str">
        <f t="shared" ref="D525:D553" si="141">IF(H525&gt;0,LEFT(E525,4),"  ")</f>
        <v xml:space="preserve">  </v>
      </c>
      <c r="E525" s="36" t="s">
        <v>183</v>
      </c>
      <c r="F525" s="152">
        <v>82</v>
      </c>
      <c r="G525" s="173">
        <v>4223</v>
      </c>
      <c r="H525" s="179"/>
      <c r="I525" s="179">
        <v>1223</v>
      </c>
      <c r="J525" s="242"/>
      <c r="K525" s="196">
        <v>0</v>
      </c>
      <c r="L525" s="196">
        <v>0</v>
      </c>
      <c r="M525" s="196">
        <f t="shared" si="138"/>
        <v>0</v>
      </c>
      <c r="N525" s="172">
        <v>8210</v>
      </c>
    </row>
    <row r="526" spans="1:14" hidden="1" x14ac:dyDescent="0.3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32</v>
      </c>
      <c r="G526" s="173">
        <v>4224</v>
      </c>
      <c r="H526" s="179"/>
      <c r="I526" s="179">
        <v>1224</v>
      </c>
      <c r="J526" s="238" t="s">
        <v>66</v>
      </c>
      <c r="K526" s="196">
        <v>0</v>
      </c>
      <c r="L526" s="196">
        <v>0</v>
      </c>
      <c r="M526" s="196">
        <f t="shared" si="138"/>
        <v>0</v>
      </c>
      <c r="N526" s="172">
        <v>3210</v>
      </c>
    </row>
    <row r="527" spans="1:14" hidden="1" x14ac:dyDescent="0.3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49</v>
      </c>
      <c r="G527" s="173">
        <v>4224</v>
      </c>
      <c r="H527" s="179"/>
      <c r="I527" s="179">
        <v>1225</v>
      </c>
      <c r="J527" s="241"/>
      <c r="K527" s="196">
        <v>0</v>
      </c>
      <c r="L527" s="196">
        <v>0</v>
      </c>
      <c r="M527" s="196">
        <f t="shared" si="138"/>
        <v>0</v>
      </c>
      <c r="N527" s="172">
        <v>4910</v>
      </c>
    </row>
    <row r="528" spans="1:14" hidden="1" x14ac:dyDescent="0.3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54</v>
      </c>
      <c r="G528" s="173">
        <v>4224</v>
      </c>
      <c r="H528" s="179"/>
      <c r="I528" s="179">
        <v>1226</v>
      </c>
      <c r="J528" s="241"/>
      <c r="K528" s="196">
        <v>0</v>
      </c>
      <c r="L528" s="196">
        <v>0</v>
      </c>
      <c r="M528" s="196">
        <f t="shared" si="138"/>
        <v>0</v>
      </c>
      <c r="N528" s="172">
        <v>5410</v>
      </c>
    </row>
    <row r="529" spans="1:14" hidden="1" x14ac:dyDescent="0.3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62</v>
      </c>
      <c r="G529" s="173">
        <v>4224</v>
      </c>
      <c r="H529" s="179"/>
      <c r="I529" s="179">
        <v>1227</v>
      </c>
      <c r="J529" s="241"/>
      <c r="K529" s="196">
        <v>0</v>
      </c>
      <c r="L529" s="196">
        <v>0</v>
      </c>
      <c r="M529" s="196">
        <f t="shared" si="138"/>
        <v>0</v>
      </c>
      <c r="N529" s="172">
        <v>6210</v>
      </c>
    </row>
    <row r="530" spans="1:14" hidden="1" x14ac:dyDescent="0.3">
      <c r="A530" s="27">
        <f t="shared" si="135"/>
        <v>4224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72</v>
      </c>
      <c r="G530" s="173">
        <v>4224</v>
      </c>
      <c r="H530" s="179"/>
      <c r="I530" s="179">
        <v>1228</v>
      </c>
      <c r="J530" s="241"/>
      <c r="K530" s="196">
        <v>0</v>
      </c>
      <c r="L530" s="196">
        <v>0</v>
      </c>
      <c r="M530" s="196">
        <f t="shared" si="138"/>
        <v>0</v>
      </c>
      <c r="N530" s="172">
        <v>7210</v>
      </c>
    </row>
    <row r="531" spans="1:14" hidden="1" x14ac:dyDescent="0.3">
      <c r="A531" s="27">
        <f t="shared" si="135"/>
        <v>4224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82</v>
      </c>
      <c r="G531" s="173">
        <v>4224</v>
      </c>
      <c r="H531" s="179"/>
      <c r="I531" s="179">
        <v>1229</v>
      </c>
      <c r="J531" s="242"/>
      <c r="K531" s="196">
        <v>0</v>
      </c>
      <c r="L531" s="196">
        <v>0</v>
      </c>
      <c r="M531" s="196">
        <f t="shared" si="138"/>
        <v>0</v>
      </c>
      <c r="N531" s="172">
        <v>8210</v>
      </c>
    </row>
    <row r="532" spans="1:14" hidden="1" x14ac:dyDescent="0.3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32</v>
      </c>
      <c r="G532" s="173">
        <v>4225</v>
      </c>
      <c r="H532" s="179"/>
      <c r="I532" s="179">
        <v>1230</v>
      </c>
      <c r="J532" s="238" t="s">
        <v>67</v>
      </c>
      <c r="K532" s="196">
        <v>0</v>
      </c>
      <c r="L532" s="196">
        <v>0</v>
      </c>
      <c r="M532" s="196">
        <f t="shared" si="138"/>
        <v>0</v>
      </c>
      <c r="N532" s="172">
        <v>3210</v>
      </c>
    </row>
    <row r="533" spans="1:14" hidden="1" x14ac:dyDescent="0.3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49</v>
      </c>
      <c r="G533" s="173">
        <v>4225</v>
      </c>
      <c r="H533" s="179"/>
      <c r="I533" s="179">
        <v>1231</v>
      </c>
      <c r="J533" s="241"/>
      <c r="K533" s="196">
        <v>0</v>
      </c>
      <c r="L533" s="196">
        <v>0</v>
      </c>
      <c r="M533" s="196">
        <f t="shared" si="138"/>
        <v>0</v>
      </c>
      <c r="N533" s="172">
        <v>4910</v>
      </c>
    </row>
    <row r="534" spans="1:14" hidden="1" x14ac:dyDescent="0.3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54</v>
      </c>
      <c r="G534" s="173">
        <v>4225</v>
      </c>
      <c r="H534" s="179"/>
      <c r="I534" s="179">
        <v>1232</v>
      </c>
      <c r="J534" s="241"/>
      <c r="K534" s="196">
        <v>0</v>
      </c>
      <c r="L534" s="196">
        <v>0</v>
      </c>
      <c r="M534" s="196">
        <f t="shared" si="138"/>
        <v>0</v>
      </c>
      <c r="N534" s="172">
        <v>5410</v>
      </c>
    </row>
    <row r="535" spans="1:14" hidden="1" x14ac:dyDescent="0.3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62</v>
      </c>
      <c r="G535" s="173">
        <v>4225</v>
      </c>
      <c r="H535" s="179"/>
      <c r="I535" s="179">
        <v>1233</v>
      </c>
      <c r="J535" s="241"/>
      <c r="K535" s="196">
        <v>0</v>
      </c>
      <c r="L535" s="196">
        <v>0</v>
      </c>
      <c r="M535" s="196">
        <f t="shared" si="138"/>
        <v>0</v>
      </c>
      <c r="N535" s="172">
        <v>6210</v>
      </c>
    </row>
    <row r="536" spans="1:14" hidden="1" x14ac:dyDescent="0.3">
      <c r="A536" s="27">
        <f t="shared" si="135"/>
        <v>4225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72</v>
      </c>
      <c r="G536" s="173">
        <v>4225</v>
      </c>
      <c r="H536" s="179"/>
      <c r="I536" s="179">
        <v>1234</v>
      </c>
      <c r="J536" s="241"/>
      <c r="K536" s="196">
        <v>0</v>
      </c>
      <c r="L536" s="196">
        <v>0</v>
      </c>
      <c r="M536" s="196">
        <f t="shared" si="138"/>
        <v>0</v>
      </c>
      <c r="N536" s="172">
        <v>7210</v>
      </c>
    </row>
    <row r="537" spans="1:14" hidden="1" x14ac:dyDescent="0.3">
      <c r="A537" s="27">
        <f t="shared" si="135"/>
        <v>4225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82</v>
      </c>
      <c r="G537" s="173">
        <v>4225</v>
      </c>
      <c r="H537" s="179"/>
      <c r="I537" s="179">
        <v>1235</v>
      </c>
      <c r="J537" s="242"/>
      <c r="K537" s="196">
        <v>0</v>
      </c>
      <c r="L537" s="196">
        <v>0</v>
      </c>
      <c r="M537" s="196">
        <f t="shared" si="138"/>
        <v>0</v>
      </c>
      <c r="N537" s="172">
        <v>8210</v>
      </c>
    </row>
    <row r="538" spans="1:14" hidden="1" x14ac:dyDescent="0.3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32</v>
      </c>
      <c r="G538" s="173">
        <v>4226</v>
      </c>
      <c r="H538" s="179"/>
      <c r="I538" s="179">
        <v>1236</v>
      </c>
      <c r="J538" s="238" t="s">
        <v>68</v>
      </c>
      <c r="K538" s="196">
        <v>0</v>
      </c>
      <c r="L538" s="196">
        <v>0</v>
      </c>
      <c r="M538" s="196">
        <f t="shared" si="138"/>
        <v>0</v>
      </c>
      <c r="N538" s="172">
        <v>3210</v>
      </c>
    </row>
    <row r="539" spans="1:14" hidden="1" x14ac:dyDescent="0.3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49</v>
      </c>
      <c r="G539" s="173">
        <v>4226</v>
      </c>
      <c r="H539" s="179"/>
      <c r="I539" s="179">
        <v>1237</v>
      </c>
      <c r="J539" s="241"/>
      <c r="K539" s="196">
        <v>0</v>
      </c>
      <c r="L539" s="196">
        <v>0</v>
      </c>
      <c r="M539" s="196">
        <f t="shared" si="138"/>
        <v>0</v>
      </c>
      <c r="N539" s="172">
        <v>4910</v>
      </c>
    </row>
    <row r="540" spans="1:14" hidden="1" x14ac:dyDescent="0.3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54</v>
      </c>
      <c r="G540" s="173">
        <v>4226</v>
      </c>
      <c r="H540" s="179"/>
      <c r="I540" s="179">
        <v>1238</v>
      </c>
      <c r="J540" s="241"/>
      <c r="K540" s="196">
        <v>0</v>
      </c>
      <c r="L540" s="196">
        <v>0</v>
      </c>
      <c r="M540" s="196">
        <f t="shared" si="138"/>
        <v>0</v>
      </c>
      <c r="N540" s="172">
        <v>5410</v>
      </c>
    </row>
    <row r="541" spans="1:14" hidden="1" x14ac:dyDescent="0.3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62</v>
      </c>
      <c r="G541" s="173">
        <v>4226</v>
      </c>
      <c r="H541" s="179"/>
      <c r="I541" s="179">
        <v>1239</v>
      </c>
      <c r="J541" s="241"/>
      <c r="K541" s="196">
        <v>0</v>
      </c>
      <c r="L541" s="196">
        <v>0</v>
      </c>
      <c r="M541" s="196">
        <f t="shared" si="138"/>
        <v>0</v>
      </c>
      <c r="N541" s="172">
        <v>6210</v>
      </c>
    </row>
    <row r="542" spans="1:14" hidden="1" x14ac:dyDescent="0.3">
      <c r="A542" s="27">
        <f t="shared" si="135"/>
        <v>4226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72</v>
      </c>
      <c r="G542" s="173">
        <v>4226</v>
      </c>
      <c r="H542" s="179"/>
      <c r="I542" s="179">
        <v>1240</v>
      </c>
      <c r="J542" s="241"/>
      <c r="K542" s="196">
        <v>0</v>
      </c>
      <c r="L542" s="196">
        <v>0</v>
      </c>
      <c r="M542" s="196">
        <f t="shared" si="138"/>
        <v>0</v>
      </c>
      <c r="N542" s="172">
        <v>7210</v>
      </c>
    </row>
    <row r="543" spans="1:14" hidden="1" x14ac:dyDescent="0.3">
      <c r="A543" s="27">
        <f t="shared" si="135"/>
        <v>4226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82</v>
      </c>
      <c r="G543" s="173">
        <v>4226</v>
      </c>
      <c r="H543" s="179"/>
      <c r="I543" s="179">
        <v>1241</v>
      </c>
      <c r="J543" s="242"/>
      <c r="K543" s="196">
        <v>0</v>
      </c>
      <c r="L543" s="196">
        <v>0</v>
      </c>
      <c r="M543" s="196">
        <f t="shared" si="138"/>
        <v>0</v>
      </c>
      <c r="N543" s="172">
        <v>8210</v>
      </c>
    </row>
    <row r="544" spans="1:14" hidden="1" x14ac:dyDescent="0.3">
      <c r="A544" s="27">
        <f t="shared" si="135"/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32</v>
      </c>
      <c r="G544" s="173">
        <v>4227</v>
      </c>
      <c r="H544" s="179"/>
      <c r="I544" s="179">
        <v>1242</v>
      </c>
      <c r="J544" s="238" t="s">
        <v>69</v>
      </c>
      <c r="K544" s="196">
        <v>0</v>
      </c>
      <c r="L544" s="196">
        <v>0</v>
      </c>
      <c r="M544" s="196">
        <f t="shared" si="138"/>
        <v>0</v>
      </c>
      <c r="N544" s="172">
        <v>3210</v>
      </c>
    </row>
    <row r="545" spans="1:14" hidden="1" x14ac:dyDescent="0.3">
      <c r="A545" s="27">
        <f t="shared" si="135"/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49</v>
      </c>
      <c r="G545" s="173">
        <v>4227</v>
      </c>
      <c r="H545" s="179"/>
      <c r="I545" s="179">
        <v>1243</v>
      </c>
      <c r="J545" s="241"/>
      <c r="K545" s="196">
        <v>0</v>
      </c>
      <c r="L545" s="196">
        <v>0</v>
      </c>
      <c r="M545" s="196">
        <f t="shared" si="138"/>
        <v>0</v>
      </c>
      <c r="N545" s="172">
        <v>4910</v>
      </c>
    </row>
    <row r="546" spans="1:14" hidden="1" x14ac:dyDescent="0.3">
      <c r="A546" s="27">
        <f>G546</f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54</v>
      </c>
      <c r="G546" s="173">
        <v>4227</v>
      </c>
      <c r="H546" s="179"/>
      <c r="I546" s="179">
        <v>1244</v>
      </c>
      <c r="J546" s="241"/>
      <c r="K546" s="196">
        <v>0</v>
      </c>
      <c r="L546" s="196">
        <v>0</v>
      </c>
      <c r="M546" s="196">
        <f t="shared" si="138"/>
        <v>0</v>
      </c>
      <c r="N546" s="172">
        <v>5410</v>
      </c>
    </row>
    <row r="547" spans="1:14" hidden="1" x14ac:dyDescent="0.3">
      <c r="A547" s="27">
        <f t="shared" ref="A547:A551" si="142">G547</f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62</v>
      </c>
      <c r="G547" s="173">
        <v>4227</v>
      </c>
      <c r="H547" s="179"/>
      <c r="I547" s="179">
        <v>1245</v>
      </c>
      <c r="J547" s="241"/>
      <c r="K547" s="196">
        <v>0</v>
      </c>
      <c r="L547" s="196">
        <v>0</v>
      </c>
      <c r="M547" s="196">
        <f t="shared" si="138"/>
        <v>0</v>
      </c>
      <c r="N547" s="172">
        <v>6210</v>
      </c>
    </row>
    <row r="548" spans="1:14" hidden="1" x14ac:dyDescent="0.3">
      <c r="A548" s="27">
        <f t="shared" si="142"/>
        <v>4227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 t="s">
        <v>183</v>
      </c>
      <c r="F548" s="152">
        <v>72</v>
      </c>
      <c r="G548" s="173">
        <v>4227</v>
      </c>
      <c r="H548" s="179"/>
      <c r="I548" s="179">
        <v>1246</v>
      </c>
      <c r="J548" s="241"/>
      <c r="K548" s="196">
        <v>0</v>
      </c>
      <c r="L548" s="196">
        <v>0</v>
      </c>
      <c r="M548" s="196">
        <f t="shared" si="138"/>
        <v>0</v>
      </c>
      <c r="N548" s="172">
        <v>7210</v>
      </c>
    </row>
    <row r="549" spans="1:14" hidden="1" x14ac:dyDescent="0.3">
      <c r="A549" s="27">
        <f t="shared" si="142"/>
        <v>4227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82</v>
      </c>
      <c r="G549" s="173">
        <v>4227</v>
      </c>
      <c r="H549" s="179"/>
      <c r="I549" s="179">
        <v>1247</v>
      </c>
      <c r="J549" s="242"/>
      <c r="K549" s="196">
        <v>0</v>
      </c>
      <c r="L549" s="196">
        <v>0</v>
      </c>
      <c r="M549" s="196">
        <f t="shared" si="138"/>
        <v>0</v>
      </c>
      <c r="N549" s="172">
        <v>8210</v>
      </c>
    </row>
    <row r="550" spans="1:14" hidden="1" x14ac:dyDescent="0.3">
      <c r="A550" s="27">
        <f t="shared" si="142"/>
        <v>423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/>
      <c r="F550" s="152"/>
      <c r="G550" s="173">
        <v>423</v>
      </c>
      <c r="H550" s="174"/>
      <c r="I550" s="174"/>
      <c r="J550" s="192" t="s">
        <v>178</v>
      </c>
      <c r="K550" s="176">
        <f t="shared" ref="K550" si="143">SUM(K551:K556)</f>
        <v>0</v>
      </c>
      <c r="L550" s="176">
        <f t="shared" ref="L550:M550" si="144">SUM(L551:L556)</f>
        <v>0</v>
      </c>
      <c r="M550" s="176">
        <f t="shared" si="144"/>
        <v>0</v>
      </c>
      <c r="N550" s="172"/>
    </row>
    <row r="551" spans="1:14" hidden="1" x14ac:dyDescent="0.3">
      <c r="A551" s="27">
        <f t="shared" si="142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32</v>
      </c>
      <c r="G551" s="173">
        <v>4231</v>
      </c>
      <c r="H551" s="179"/>
      <c r="I551" s="179">
        <v>1248</v>
      </c>
      <c r="J551" s="238" t="s">
        <v>71</v>
      </c>
      <c r="K551" s="196">
        <v>0</v>
      </c>
      <c r="L551" s="196">
        <v>0</v>
      </c>
      <c r="M551" s="196">
        <f t="shared" ref="M551:M556" si="145">K551+L551</f>
        <v>0</v>
      </c>
      <c r="N551" s="172">
        <v>3210</v>
      </c>
    </row>
    <row r="552" spans="1:14" hidden="1" x14ac:dyDescent="0.3">
      <c r="A552" s="27">
        <f t="shared" si="135"/>
        <v>4231</v>
      </c>
      <c r="B552" s="28" t="str">
        <f t="shared" si="139"/>
        <v xml:space="preserve"> </v>
      </c>
      <c r="C552" s="35" t="str">
        <f t="shared" si="140"/>
        <v xml:space="preserve">  </v>
      </c>
      <c r="D552" s="35" t="str">
        <f t="shared" si="141"/>
        <v xml:space="preserve">  </v>
      </c>
      <c r="E552" s="36" t="s">
        <v>183</v>
      </c>
      <c r="F552" s="152">
        <v>49</v>
      </c>
      <c r="G552" s="173">
        <v>4231</v>
      </c>
      <c r="H552" s="179"/>
      <c r="I552" s="179">
        <v>1249</v>
      </c>
      <c r="J552" s="241"/>
      <c r="K552" s="196">
        <v>0</v>
      </c>
      <c r="L552" s="196">
        <v>0</v>
      </c>
      <c r="M552" s="196">
        <f t="shared" si="145"/>
        <v>0</v>
      </c>
      <c r="N552" s="172">
        <v>4910</v>
      </c>
    </row>
    <row r="553" spans="1:14" hidden="1" x14ac:dyDescent="0.3">
      <c r="A553" s="27">
        <f t="shared" si="135"/>
        <v>4231</v>
      </c>
      <c r="B553" s="28" t="str">
        <f t="shared" si="139"/>
        <v xml:space="preserve"> </v>
      </c>
      <c r="C553" s="35" t="str">
        <f t="shared" si="140"/>
        <v xml:space="preserve">  </v>
      </c>
      <c r="D553" s="35" t="str">
        <f t="shared" si="141"/>
        <v xml:space="preserve">  </v>
      </c>
      <c r="E553" s="36" t="s">
        <v>183</v>
      </c>
      <c r="F553" s="152">
        <v>54</v>
      </c>
      <c r="G553" s="173">
        <v>4231</v>
      </c>
      <c r="H553" s="179"/>
      <c r="I553" s="179">
        <v>1250</v>
      </c>
      <c r="J553" s="241"/>
      <c r="K553" s="196">
        <v>0</v>
      </c>
      <c r="L553" s="196">
        <v>0</v>
      </c>
      <c r="M553" s="196">
        <f t="shared" si="145"/>
        <v>0</v>
      </c>
      <c r="N553" s="172">
        <v>5410</v>
      </c>
    </row>
    <row r="554" spans="1:14" hidden="1" x14ac:dyDescent="0.3">
      <c r="B554" s="28" t="str">
        <f t="shared" si="139"/>
        <v xml:space="preserve"> </v>
      </c>
      <c r="C554" s="35"/>
      <c r="D554" s="35"/>
      <c r="E554" s="36" t="s">
        <v>183</v>
      </c>
      <c r="F554" s="152">
        <v>62</v>
      </c>
      <c r="G554" s="173">
        <v>4231</v>
      </c>
      <c r="H554" s="179"/>
      <c r="I554" s="179">
        <v>1251</v>
      </c>
      <c r="J554" s="241"/>
      <c r="K554" s="196">
        <v>0</v>
      </c>
      <c r="L554" s="196">
        <v>0</v>
      </c>
      <c r="M554" s="196">
        <f t="shared" si="145"/>
        <v>0</v>
      </c>
      <c r="N554" s="172">
        <v>6210</v>
      </c>
    </row>
    <row r="555" spans="1:14" hidden="1" x14ac:dyDescent="0.3">
      <c r="B555" s="28" t="str">
        <f t="shared" si="139"/>
        <v xml:space="preserve"> </v>
      </c>
      <c r="C555" s="35"/>
      <c r="D555" s="35"/>
      <c r="E555" s="36" t="s">
        <v>183</v>
      </c>
      <c r="F555" s="152">
        <v>72</v>
      </c>
      <c r="G555" s="173">
        <v>4231</v>
      </c>
      <c r="H555" s="179"/>
      <c r="I555" s="179">
        <v>1252</v>
      </c>
      <c r="J555" s="241"/>
      <c r="K555" s="196">
        <v>0</v>
      </c>
      <c r="L555" s="196">
        <v>0</v>
      </c>
      <c r="M555" s="196">
        <f t="shared" si="145"/>
        <v>0</v>
      </c>
      <c r="N555" s="172">
        <v>7210</v>
      </c>
    </row>
    <row r="556" spans="1:14" hidden="1" x14ac:dyDescent="0.3">
      <c r="B556" s="28" t="str">
        <f t="shared" si="139"/>
        <v xml:space="preserve"> </v>
      </c>
      <c r="C556" s="35"/>
      <c r="D556" s="35"/>
      <c r="E556" s="36" t="s">
        <v>183</v>
      </c>
      <c r="F556" s="152">
        <v>82</v>
      </c>
      <c r="G556" s="173">
        <v>4231</v>
      </c>
      <c r="H556" s="179"/>
      <c r="I556" s="179">
        <v>1253</v>
      </c>
      <c r="J556" s="242"/>
      <c r="K556" s="196">
        <v>0</v>
      </c>
      <c r="L556" s="196">
        <v>0</v>
      </c>
      <c r="M556" s="196">
        <f t="shared" si="145"/>
        <v>0</v>
      </c>
      <c r="N556" s="172">
        <v>8210</v>
      </c>
    </row>
    <row r="557" spans="1:14" ht="26.4" hidden="1" x14ac:dyDescent="0.3">
      <c r="B557" s="28" t="str">
        <f t="shared" si="139"/>
        <v xml:space="preserve"> </v>
      </c>
      <c r="C557" s="35"/>
      <c r="D557" s="35"/>
      <c r="E557" s="36"/>
      <c r="F557" s="152"/>
      <c r="G557" s="173">
        <v>424</v>
      </c>
      <c r="H557" s="174"/>
      <c r="I557" s="174"/>
      <c r="J557" s="192" t="s">
        <v>174</v>
      </c>
      <c r="K557" s="176">
        <f t="shared" ref="K557" si="146">SUM(K558:K569)</f>
        <v>0</v>
      </c>
      <c r="L557" s="176">
        <f t="shared" ref="L557:M557" si="147">SUM(L558:L569)</f>
        <v>0</v>
      </c>
      <c r="M557" s="176">
        <f t="shared" si="147"/>
        <v>0</v>
      </c>
      <c r="N557" s="172"/>
    </row>
    <row r="558" spans="1:14" hidden="1" x14ac:dyDescent="0.3">
      <c r="B558" s="28" t="str">
        <f t="shared" si="139"/>
        <v xml:space="preserve"> </v>
      </c>
      <c r="C558" s="35"/>
      <c r="D558" s="35"/>
      <c r="E558" s="36" t="s">
        <v>183</v>
      </c>
      <c r="F558" s="152">
        <v>32</v>
      </c>
      <c r="G558" s="173">
        <v>4241</v>
      </c>
      <c r="H558" s="179"/>
      <c r="I558" s="179">
        <v>1254</v>
      </c>
      <c r="J558" s="238" t="s">
        <v>176</v>
      </c>
      <c r="K558" s="196">
        <v>0</v>
      </c>
      <c r="L558" s="196">
        <v>0</v>
      </c>
      <c r="M558" s="196">
        <f t="shared" ref="M558:M569" si="148">K558+L558</f>
        <v>0</v>
      </c>
      <c r="N558" s="172">
        <v>3210</v>
      </c>
    </row>
    <row r="559" spans="1:14" hidden="1" x14ac:dyDescent="0.3">
      <c r="B559" s="28" t="str">
        <f t="shared" si="139"/>
        <v xml:space="preserve"> </v>
      </c>
      <c r="C559" s="35"/>
      <c r="D559" s="35"/>
      <c r="E559" s="36" t="s">
        <v>183</v>
      </c>
      <c r="F559" s="152">
        <v>49</v>
      </c>
      <c r="G559" s="173">
        <v>4241</v>
      </c>
      <c r="H559" s="179"/>
      <c r="I559" s="179">
        <v>1255</v>
      </c>
      <c r="J559" s="241"/>
      <c r="K559" s="196">
        <v>0</v>
      </c>
      <c r="L559" s="196">
        <v>0</v>
      </c>
      <c r="M559" s="196">
        <f t="shared" si="148"/>
        <v>0</v>
      </c>
      <c r="N559" s="172">
        <v>4910</v>
      </c>
    </row>
    <row r="560" spans="1:14" hidden="1" x14ac:dyDescent="0.3">
      <c r="A560" s="27">
        <f t="shared" ref="A560:A671" si="149">G560</f>
        <v>4241</v>
      </c>
      <c r="B560" s="28" t="str">
        <f t="shared" si="139"/>
        <v xml:space="preserve"> </v>
      </c>
      <c r="C560" s="35" t="str">
        <f t="shared" ref="C560:C627" si="150">IF(H560&gt;0,LEFT(E560,3),"  ")</f>
        <v xml:space="preserve">  </v>
      </c>
      <c r="D560" s="35" t="str">
        <f t="shared" ref="D560:D627" si="151">IF(H560&gt;0,LEFT(E560,4),"  ")</f>
        <v xml:space="preserve">  </v>
      </c>
      <c r="E560" s="36" t="s">
        <v>183</v>
      </c>
      <c r="F560" s="152">
        <v>54</v>
      </c>
      <c r="G560" s="173">
        <v>4241</v>
      </c>
      <c r="H560" s="179"/>
      <c r="I560" s="179">
        <v>1256</v>
      </c>
      <c r="J560" s="241"/>
      <c r="K560" s="196">
        <v>0</v>
      </c>
      <c r="L560" s="196">
        <v>0</v>
      </c>
      <c r="M560" s="196">
        <f t="shared" si="148"/>
        <v>0</v>
      </c>
      <c r="N560" s="172">
        <v>5410</v>
      </c>
    </row>
    <row r="561" spans="1:14" hidden="1" x14ac:dyDescent="0.3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62</v>
      </c>
      <c r="G561" s="173">
        <v>4241</v>
      </c>
      <c r="H561" s="179"/>
      <c r="I561" s="179">
        <v>1257</v>
      </c>
      <c r="J561" s="241"/>
      <c r="K561" s="196">
        <v>0</v>
      </c>
      <c r="L561" s="196">
        <v>0</v>
      </c>
      <c r="M561" s="196">
        <f t="shared" si="148"/>
        <v>0</v>
      </c>
      <c r="N561" s="172">
        <v>6210</v>
      </c>
    </row>
    <row r="562" spans="1:14" hidden="1" x14ac:dyDescent="0.3">
      <c r="A562" s="27">
        <f t="shared" si="149"/>
        <v>4241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72</v>
      </c>
      <c r="G562" s="173">
        <v>4241</v>
      </c>
      <c r="H562" s="179"/>
      <c r="I562" s="179">
        <v>1258</v>
      </c>
      <c r="J562" s="241"/>
      <c r="K562" s="196">
        <v>0</v>
      </c>
      <c r="L562" s="196">
        <v>0</v>
      </c>
      <c r="M562" s="196">
        <f t="shared" si="148"/>
        <v>0</v>
      </c>
      <c r="N562" s="172">
        <v>7210</v>
      </c>
    </row>
    <row r="563" spans="1:14" hidden="1" x14ac:dyDescent="0.3">
      <c r="A563" s="27">
        <f t="shared" si="149"/>
        <v>4241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82</v>
      </c>
      <c r="G563" s="173">
        <v>4241</v>
      </c>
      <c r="H563" s="179"/>
      <c r="I563" s="179">
        <v>1259</v>
      </c>
      <c r="J563" s="242"/>
      <c r="K563" s="196">
        <v>0</v>
      </c>
      <c r="L563" s="196">
        <v>0</v>
      </c>
      <c r="M563" s="196">
        <f t="shared" si="148"/>
        <v>0</v>
      </c>
      <c r="N563" s="172">
        <v>8210</v>
      </c>
    </row>
    <row r="564" spans="1:14" hidden="1" x14ac:dyDescent="0.3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32</v>
      </c>
      <c r="G564" s="173">
        <v>4242</v>
      </c>
      <c r="H564" s="179"/>
      <c r="I564" s="179">
        <v>1260</v>
      </c>
      <c r="J564" s="238" t="s">
        <v>175</v>
      </c>
      <c r="K564" s="196">
        <v>0</v>
      </c>
      <c r="L564" s="196">
        <v>0</v>
      </c>
      <c r="M564" s="196">
        <f t="shared" si="148"/>
        <v>0</v>
      </c>
      <c r="N564" s="172">
        <v>3210</v>
      </c>
    </row>
    <row r="565" spans="1:14" hidden="1" x14ac:dyDescent="0.3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49</v>
      </c>
      <c r="G565" s="173">
        <v>4242</v>
      </c>
      <c r="H565" s="179"/>
      <c r="I565" s="179">
        <v>1261</v>
      </c>
      <c r="J565" s="241"/>
      <c r="K565" s="196">
        <v>0</v>
      </c>
      <c r="L565" s="196">
        <v>0</v>
      </c>
      <c r="M565" s="196">
        <f t="shared" si="148"/>
        <v>0</v>
      </c>
      <c r="N565" s="172">
        <v>4910</v>
      </c>
    </row>
    <row r="566" spans="1:14" hidden="1" x14ac:dyDescent="0.3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54</v>
      </c>
      <c r="G566" s="173">
        <v>4242</v>
      </c>
      <c r="H566" s="179"/>
      <c r="I566" s="179">
        <v>1262</v>
      </c>
      <c r="J566" s="241"/>
      <c r="K566" s="196">
        <v>0</v>
      </c>
      <c r="L566" s="196">
        <v>0</v>
      </c>
      <c r="M566" s="196">
        <f t="shared" si="148"/>
        <v>0</v>
      </c>
      <c r="N566" s="172">
        <v>5410</v>
      </c>
    </row>
    <row r="567" spans="1:14" hidden="1" x14ac:dyDescent="0.3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62</v>
      </c>
      <c r="G567" s="173">
        <v>4242</v>
      </c>
      <c r="H567" s="179"/>
      <c r="I567" s="179">
        <v>1263</v>
      </c>
      <c r="J567" s="241"/>
      <c r="K567" s="196">
        <v>0</v>
      </c>
      <c r="L567" s="196">
        <v>0</v>
      </c>
      <c r="M567" s="196">
        <f t="shared" si="148"/>
        <v>0</v>
      </c>
      <c r="N567" s="172">
        <v>6210</v>
      </c>
    </row>
    <row r="568" spans="1:14" hidden="1" x14ac:dyDescent="0.3">
      <c r="A568" s="27">
        <f t="shared" si="149"/>
        <v>4242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 t="s">
        <v>183</v>
      </c>
      <c r="F568" s="152">
        <v>72</v>
      </c>
      <c r="G568" s="173">
        <v>4242</v>
      </c>
      <c r="H568" s="179"/>
      <c r="I568" s="179">
        <v>1264</v>
      </c>
      <c r="J568" s="241"/>
      <c r="K568" s="196">
        <v>0</v>
      </c>
      <c r="L568" s="196">
        <v>0</v>
      </c>
      <c r="M568" s="196">
        <f t="shared" si="148"/>
        <v>0</v>
      </c>
      <c r="N568" s="172">
        <v>7210</v>
      </c>
    </row>
    <row r="569" spans="1:14" hidden="1" x14ac:dyDescent="0.3">
      <c r="A569" s="27">
        <f t="shared" si="149"/>
        <v>4242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82</v>
      </c>
      <c r="G569" s="173">
        <v>4242</v>
      </c>
      <c r="H569" s="179"/>
      <c r="I569" s="179">
        <v>1265</v>
      </c>
      <c r="J569" s="242"/>
      <c r="K569" s="196">
        <v>0</v>
      </c>
      <c r="L569" s="196">
        <v>0</v>
      </c>
      <c r="M569" s="196">
        <f t="shared" si="148"/>
        <v>0</v>
      </c>
      <c r="N569" s="172">
        <v>8210</v>
      </c>
    </row>
    <row r="570" spans="1:14" hidden="1" x14ac:dyDescent="0.3">
      <c r="A570" s="27">
        <f t="shared" si="149"/>
        <v>425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/>
      <c r="F570" s="152"/>
      <c r="G570" s="173">
        <v>425</v>
      </c>
      <c r="H570" s="174"/>
      <c r="I570" s="174"/>
      <c r="J570" s="192" t="s">
        <v>231</v>
      </c>
      <c r="K570" s="176">
        <f t="shared" ref="K570" si="152">SUM(K571:K576)</f>
        <v>0</v>
      </c>
      <c r="L570" s="176">
        <f t="shared" ref="L570:M570" si="153">SUM(L571:L576)</f>
        <v>0</v>
      </c>
      <c r="M570" s="176">
        <f t="shared" si="153"/>
        <v>0</v>
      </c>
      <c r="N570" s="172"/>
    </row>
    <row r="571" spans="1:14" hidden="1" x14ac:dyDescent="0.3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32</v>
      </c>
      <c r="G571" s="173">
        <v>4251</v>
      </c>
      <c r="H571" s="179"/>
      <c r="I571" s="179">
        <v>1266</v>
      </c>
      <c r="J571" s="238" t="s">
        <v>232</v>
      </c>
      <c r="K571" s="196">
        <v>0</v>
      </c>
      <c r="L571" s="196">
        <v>0</v>
      </c>
      <c r="M571" s="196">
        <f t="shared" ref="M571:M576" si="154">K571+L571</f>
        <v>0</v>
      </c>
      <c r="N571" s="172">
        <v>3210</v>
      </c>
    </row>
    <row r="572" spans="1:14" hidden="1" x14ac:dyDescent="0.3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49</v>
      </c>
      <c r="G572" s="173">
        <v>4251</v>
      </c>
      <c r="H572" s="179"/>
      <c r="I572" s="179">
        <v>1267</v>
      </c>
      <c r="J572" s="241"/>
      <c r="K572" s="196">
        <v>0</v>
      </c>
      <c r="L572" s="196">
        <v>0</v>
      </c>
      <c r="M572" s="196">
        <f t="shared" si="154"/>
        <v>0</v>
      </c>
      <c r="N572" s="172">
        <v>4910</v>
      </c>
    </row>
    <row r="573" spans="1:14" hidden="1" x14ac:dyDescent="0.3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54</v>
      </c>
      <c r="G573" s="173">
        <v>4251</v>
      </c>
      <c r="H573" s="179"/>
      <c r="I573" s="179">
        <v>1268</v>
      </c>
      <c r="J573" s="241"/>
      <c r="K573" s="196">
        <v>0</v>
      </c>
      <c r="L573" s="196">
        <v>0</v>
      </c>
      <c r="M573" s="196">
        <f t="shared" si="154"/>
        <v>0</v>
      </c>
      <c r="N573" s="172">
        <v>5410</v>
      </c>
    </row>
    <row r="574" spans="1:14" hidden="1" x14ac:dyDescent="0.3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62</v>
      </c>
      <c r="G574" s="173">
        <v>4251</v>
      </c>
      <c r="H574" s="179"/>
      <c r="I574" s="179">
        <v>1269</v>
      </c>
      <c r="J574" s="241"/>
      <c r="K574" s="196">
        <v>0</v>
      </c>
      <c r="L574" s="196">
        <v>0</v>
      </c>
      <c r="M574" s="196">
        <f t="shared" si="154"/>
        <v>0</v>
      </c>
      <c r="N574" s="172">
        <v>6210</v>
      </c>
    </row>
    <row r="575" spans="1:14" hidden="1" x14ac:dyDescent="0.3">
      <c r="A575" s="27">
        <f t="shared" si="149"/>
        <v>4251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 t="s">
        <v>183</v>
      </c>
      <c r="F575" s="152">
        <v>72</v>
      </c>
      <c r="G575" s="173">
        <v>4251</v>
      </c>
      <c r="H575" s="179"/>
      <c r="I575" s="179">
        <v>1270</v>
      </c>
      <c r="J575" s="241"/>
      <c r="K575" s="196">
        <v>0</v>
      </c>
      <c r="L575" s="196">
        <v>0</v>
      </c>
      <c r="M575" s="196">
        <f t="shared" si="154"/>
        <v>0</v>
      </c>
      <c r="N575" s="172">
        <v>7210</v>
      </c>
    </row>
    <row r="576" spans="1:14" hidden="1" x14ac:dyDescent="0.3">
      <c r="A576" s="27">
        <f t="shared" si="149"/>
        <v>4251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36" t="s">
        <v>183</v>
      </c>
      <c r="F576" s="152">
        <v>82</v>
      </c>
      <c r="G576" s="173">
        <v>4251</v>
      </c>
      <c r="H576" s="179"/>
      <c r="I576" s="179">
        <v>1271</v>
      </c>
      <c r="J576" s="242"/>
      <c r="K576" s="196">
        <v>0</v>
      </c>
      <c r="L576" s="196">
        <v>0</v>
      </c>
      <c r="M576" s="196">
        <f t="shared" si="154"/>
        <v>0</v>
      </c>
      <c r="N576" s="172">
        <v>8210</v>
      </c>
    </row>
    <row r="577" spans="1:14" hidden="1" x14ac:dyDescent="0.3">
      <c r="A577" s="27">
        <f t="shared" si="149"/>
        <v>0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36"/>
      <c r="F577" s="152"/>
      <c r="G577" s="173"/>
      <c r="H577" s="174"/>
      <c r="I577" s="174"/>
      <c r="J577" s="175"/>
      <c r="K577" s="176"/>
      <c r="L577" s="176"/>
      <c r="M577" s="176"/>
    </row>
    <row r="578" spans="1:14" ht="26.4" x14ac:dyDescent="0.3">
      <c r="A578" s="27" t="str">
        <f t="shared" si="149"/>
        <v>A 7011 02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2" t="s">
        <v>195</v>
      </c>
      <c r="F578" s="152"/>
      <c r="G578" s="181" t="s">
        <v>216</v>
      </c>
      <c r="H578" s="164"/>
      <c r="I578" s="164"/>
      <c r="J578" s="165" t="s">
        <v>217</v>
      </c>
      <c r="K578" s="182">
        <f>SUM(K585,K934,K1043)</f>
        <v>18144327</v>
      </c>
      <c r="L578" s="182">
        <f>SUM(L585,L934,L1043)</f>
        <v>1060673</v>
      </c>
      <c r="M578" s="182">
        <f>SUM(M585,M934,M1043)</f>
        <v>19205000</v>
      </c>
    </row>
    <row r="579" spans="1:14" ht="26.4" x14ac:dyDescent="0.3">
      <c r="A579" s="27">
        <f t="shared" si="149"/>
        <v>32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32</v>
      </c>
      <c r="H579" s="169"/>
      <c r="I579" s="169"/>
      <c r="J579" s="170" t="s">
        <v>100</v>
      </c>
      <c r="K579" s="171">
        <f>SUMIF($F585:$F1058,$G579,K585:K1058)</f>
        <v>1046327</v>
      </c>
      <c r="L579" s="171">
        <f>SUMIF($F585:$F1058,$G579,L585:L$1058)</f>
        <v>165673</v>
      </c>
      <c r="M579" s="171">
        <f>SUMIF($F585:$F1058,$G579,M585:M$1058)</f>
        <v>1212000</v>
      </c>
    </row>
    <row r="580" spans="1:14" ht="26.4" x14ac:dyDescent="0.3">
      <c r="A580" s="27">
        <f t="shared" si="149"/>
        <v>49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49</v>
      </c>
      <c r="H580" s="169"/>
      <c r="I580" s="169"/>
      <c r="J580" s="170" t="s">
        <v>101</v>
      </c>
      <c r="K580" s="171">
        <f>SUMIF($F585:$F1058,$G580,K585:K1058)</f>
        <v>0</v>
      </c>
      <c r="L580" s="171">
        <f>SUMIF($F585:$F1058,$G580,L585:L1058)</f>
        <v>0</v>
      </c>
      <c r="M580" s="171">
        <f>SUMIF($F585:$F1058,$G580,M585:M1058)</f>
        <v>0</v>
      </c>
    </row>
    <row r="581" spans="1:14" x14ac:dyDescent="0.3">
      <c r="A581" s="27">
        <f>G581</f>
        <v>54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54</v>
      </c>
      <c r="H581" s="169"/>
      <c r="I581" s="169"/>
      <c r="J581" s="170" t="s">
        <v>102</v>
      </c>
      <c r="K581" s="171">
        <f>SUMIF($F585:$F1058,$G581,K585:K1058)</f>
        <v>17098000</v>
      </c>
      <c r="L581" s="171">
        <f>SUMIF($F585:$F1058,$G581,L585:L1058)</f>
        <v>895000</v>
      </c>
      <c r="M581" s="171">
        <f>SUMIF($F585:$F1058,$G581,M585:M1058)</f>
        <v>17993000</v>
      </c>
    </row>
    <row r="582" spans="1:14" ht="26.4" x14ac:dyDescent="0.3">
      <c r="A582" s="27">
        <f t="shared" ref="A582:A586" si="155">G582</f>
        <v>62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62</v>
      </c>
      <c r="H582" s="169"/>
      <c r="I582" s="169"/>
      <c r="J582" s="170" t="s">
        <v>103</v>
      </c>
      <c r="K582" s="171">
        <f>SUMIF($F585:$F1058,$G582,K585:K1058)</f>
        <v>0</v>
      </c>
      <c r="L582" s="171">
        <f>SUMIF($F585:$F1058,$G582,L585:L1058)</f>
        <v>0</v>
      </c>
      <c r="M582" s="171">
        <f>SUMIF($F585:$F1058,$G582,M585:M1058)</f>
        <v>0</v>
      </c>
    </row>
    <row r="583" spans="1:14" ht="52.8" x14ac:dyDescent="0.3">
      <c r="A583" s="27">
        <f t="shared" si="155"/>
        <v>72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167"/>
      <c r="F583" s="152"/>
      <c r="G583" s="194">
        <v>72</v>
      </c>
      <c r="H583" s="169"/>
      <c r="I583" s="169"/>
      <c r="J583" s="170" t="s">
        <v>104</v>
      </c>
      <c r="K583" s="171">
        <f>SUMIF($F585:$F1058,$G583,K585:K1058)</f>
        <v>0</v>
      </c>
      <c r="L583" s="171">
        <f>SUMIF($F585:$F1058,$G583,L585:L1058)</f>
        <v>0</v>
      </c>
      <c r="M583" s="171">
        <f>SUMIF($F585:$F1058,$G583,M585:M1058)</f>
        <v>0</v>
      </c>
    </row>
    <row r="584" spans="1:14" ht="26.4" x14ac:dyDescent="0.3">
      <c r="A584" s="27">
        <f t="shared" si="155"/>
        <v>82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167"/>
      <c r="F584" s="152"/>
      <c r="G584" s="168">
        <v>82</v>
      </c>
      <c r="H584" s="169"/>
      <c r="I584" s="169"/>
      <c r="J584" s="170" t="s">
        <v>105</v>
      </c>
      <c r="K584" s="171">
        <f>SUMIF($F585:$F1058,$G584,K585:K1058)</f>
        <v>0</v>
      </c>
      <c r="L584" s="171">
        <f>SUMIF($F585:$F1058,$G584,L585:L1058)</f>
        <v>0</v>
      </c>
      <c r="M584" s="171">
        <f>SUMIF($F585:$F1058,$G584,M585:M1058)</f>
        <v>0</v>
      </c>
    </row>
    <row r="585" spans="1:14" x14ac:dyDescent="0.3">
      <c r="A585" s="27">
        <f t="shared" si="155"/>
        <v>3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</v>
      </c>
      <c r="H585" s="174"/>
      <c r="I585" s="174"/>
      <c r="J585" s="192" t="s">
        <v>118</v>
      </c>
      <c r="K585" s="176">
        <f>SUM(K586,K632,K800,K833,K914,K894,K841)</f>
        <v>17844327</v>
      </c>
      <c r="L585" s="176">
        <f>SUM(L586,L632,L800,L833,L914,L894,L841)</f>
        <v>1062673</v>
      </c>
      <c r="M585" s="176">
        <f>SUM(M586,M632,M800,M833,M914,M894,M841)</f>
        <v>18907000</v>
      </c>
    </row>
    <row r="586" spans="1:14" x14ac:dyDescent="0.3">
      <c r="A586" s="27">
        <f t="shared" si="155"/>
        <v>31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/>
      <c r="F586" s="152"/>
      <c r="G586" s="173">
        <v>31</v>
      </c>
      <c r="H586" s="174"/>
      <c r="I586" s="174"/>
      <c r="J586" s="192" t="s">
        <v>119</v>
      </c>
      <c r="K586" s="176">
        <f t="shared" ref="K586:M586" si="156">SUM(K587,K612,K619)</f>
        <v>17117000</v>
      </c>
      <c r="L586" s="176">
        <f t="shared" si="156"/>
        <v>917000</v>
      </c>
      <c r="M586" s="176">
        <f t="shared" si="156"/>
        <v>18034000</v>
      </c>
      <c r="N586" s="172"/>
    </row>
    <row r="587" spans="1:14" x14ac:dyDescent="0.3">
      <c r="A587" s="27">
        <f t="shared" si="149"/>
        <v>311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/>
      <c r="F587" s="152"/>
      <c r="G587" s="173">
        <v>311</v>
      </c>
      <c r="H587" s="174"/>
      <c r="I587" s="174"/>
      <c r="J587" s="192" t="s">
        <v>120</v>
      </c>
      <c r="K587" s="176">
        <f t="shared" ref="K587:M587" si="157">SUM(K588:K611)</f>
        <v>14060000</v>
      </c>
      <c r="L587" s="176">
        <f t="shared" si="157"/>
        <v>620000</v>
      </c>
      <c r="M587" s="176">
        <f t="shared" si="157"/>
        <v>14680000</v>
      </c>
      <c r="N587" s="172"/>
    </row>
    <row r="588" spans="1:14" x14ac:dyDescent="0.3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32</v>
      </c>
      <c r="G588" s="173">
        <v>3111</v>
      </c>
      <c r="H588" s="179"/>
      <c r="I588" s="179">
        <v>1272</v>
      </c>
      <c r="J588" s="238" t="s">
        <v>121</v>
      </c>
      <c r="K588" s="196">
        <v>60000</v>
      </c>
      <c r="L588" s="196">
        <v>20000</v>
      </c>
      <c r="M588" s="196">
        <f t="shared" ref="M588:M611" si="158">K588+L588</f>
        <v>80000</v>
      </c>
      <c r="N588" s="172">
        <v>3210</v>
      </c>
    </row>
    <row r="589" spans="1:14" x14ac:dyDescent="0.3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49</v>
      </c>
      <c r="G589" s="173">
        <v>3111</v>
      </c>
      <c r="H589" s="179"/>
      <c r="I589" s="179">
        <v>1273</v>
      </c>
      <c r="J589" s="241"/>
      <c r="K589" s="196">
        <v>0</v>
      </c>
      <c r="L589" s="196">
        <v>0</v>
      </c>
      <c r="M589" s="196">
        <f t="shared" si="158"/>
        <v>0</v>
      </c>
      <c r="N589" s="172">
        <v>4910</v>
      </c>
    </row>
    <row r="590" spans="1:14" x14ac:dyDescent="0.3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54</v>
      </c>
      <c r="G590" s="173">
        <v>3111</v>
      </c>
      <c r="H590" s="179"/>
      <c r="I590" s="179">
        <v>1274</v>
      </c>
      <c r="J590" s="241"/>
      <c r="K590" s="196">
        <v>14000000</v>
      </c>
      <c r="L590" s="196">
        <v>600000</v>
      </c>
      <c r="M590" s="196">
        <f t="shared" si="158"/>
        <v>14600000</v>
      </c>
      <c r="N590" s="172">
        <v>5410</v>
      </c>
    </row>
    <row r="591" spans="1:14" x14ac:dyDescent="0.3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62</v>
      </c>
      <c r="G591" s="173">
        <v>3111</v>
      </c>
      <c r="H591" s="179"/>
      <c r="I591" s="179">
        <v>1275</v>
      </c>
      <c r="J591" s="241"/>
      <c r="K591" s="196">
        <v>0</v>
      </c>
      <c r="L591" s="196">
        <v>0</v>
      </c>
      <c r="M591" s="196">
        <f t="shared" si="158"/>
        <v>0</v>
      </c>
      <c r="N591" s="172">
        <v>6210</v>
      </c>
    </row>
    <row r="592" spans="1:14" x14ac:dyDescent="0.3">
      <c r="A592" s="27">
        <f t="shared" si="149"/>
        <v>3111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72</v>
      </c>
      <c r="G592" s="173">
        <v>3111</v>
      </c>
      <c r="H592" s="179"/>
      <c r="I592" s="179">
        <v>1276</v>
      </c>
      <c r="J592" s="241"/>
      <c r="K592" s="196">
        <v>0</v>
      </c>
      <c r="L592" s="196">
        <v>0</v>
      </c>
      <c r="M592" s="196">
        <f t="shared" si="158"/>
        <v>0</v>
      </c>
      <c r="N592" s="172">
        <v>7210</v>
      </c>
    </row>
    <row r="593" spans="1:14" x14ac:dyDescent="0.3">
      <c r="A593" s="27">
        <f t="shared" si="149"/>
        <v>3111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82</v>
      </c>
      <c r="G593" s="173">
        <v>3111</v>
      </c>
      <c r="H593" s="179"/>
      <c r="I593" s="179">
        <v>1277</v>
      </c>
      <c r="J593" s="242"/>
      <c r="K593" s="196">
        <v>0</v>
      </c>
      <c r="L593" s="196">
        <v>0</v>
      </c>
      <c r="M593" s="196">
        <f t="shared" si="158"/>
        <v>0</v>
      </c>
      <c r="N593" s="172">
        <v>8210</v>
      </c>
    </row>
    <row r="594" spans="1:14" x14ac:dyDescent="0.3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32</v>
      </c>
      <c r="G594" s="173">
        <v>3112</v>
      </c>
      <c r="H594" s="179"/>
      <c r="I594" s="179">
        <v>1278</v>
      </c>
      <c r="J594" s="238" t="s">
        <v>218</v>
      </c>
      <c r="K594" s="196">
        <v>0</v>
      </c>
      <c r="L594" s="196">
        <v>0</v>
      </c>
      <c r="M594" s="196">
        <f t="shared" si="158"/>
        <v>0</v>
      </c>
      <c r="N594" s="172">
        <v>3210</v>
      </c>
    </row>
    <row r="595" spans="1:14" x14ac:dyDescent="0.3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49</v>
      </c>
      <c r="G595" s="173">
        <v>3112</v>
      </c>
      <c r="H595" s="179"/>
      <c r="I595" s="179">
        <v>1279</v>
      </c>
      <c r="J595" s="241"/>
      <c r="K595" s="196">
        <v>0</v>
      </c>
      <c r="L595" s="196">
        <v>0</v>
      </c>
      <c r="M595" s="196">
        <f t="shared" si="158"/>
        <v>0</v>
      </c>
      <c r="N595" s="172">
        <v>4910</v>
      </c>
    </row>
    <row r="596" spans="1:14" x14ac:dyDescent="0.3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54</v>
      </c>
      <c r="G596" s="173">
        <v>3112</v>
      </c>
      <c r="H596" s="179"/>
      <c r="I596" s="179">
        <v>1280</v>
      </c>
      <c r="J596" s="241"/>
      <c r="K596" s="196">
        <v>0</v>
      </c>
      <c r="L596" s="196">
        <v>0</v>
      </c>
      <c r="M596" s="196">
        <f t="shared" si="158"/>
        <v>0</v>
      </c>
      <c r="N596" s="172">
        <v>5410</v>
      </c>
    </row>
    <row r="597" spans="1:14" x14ac:dyDescent="0.3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62</v>
      </c>
      <c r="G597" s="173">
        <v>3112</v>
      </c>
      <c r="H597" s="179"/>
      <c r="I597" s="179">
        <v>1281</v>
      </c>
      <c r="J597" s="241"/>
      <c r="K597" s="196">
        <v>0</v>
      </c>
      <c r="L597" s="196">
        <v>0</v>
      </c>
      <c r="M597" s="196">
        <f t="shared" si="158"/>
        <v>0</v>
      </c>
      <c r="N597" s="172">
        <v>6210</v>
      </c>
    </row>
    <row r="598" spans="1:14" x14ac:dyDescent="0.3">
      <c r="A598" s="27">
        <f t="shared" si="149"/>
        <v>3112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72</v>
      </c>
      <c r="G598" s="173">
        <v>3112</v>
      </c>
      <c r="H598" s="179"/>
      <c r="I598" s="179">
        <v>1282</v>
      </c>
      <c r="J598" s="241"/>
      <c r="K598" s="196">
        <v>0</v>
      </c>
      <c r="L598" s="196">
        <v>0</v>
      </c>
      <c r="M598" s="196">
        <f t="shared" si="158"/>
        <v>0</v>
      </c>
      <c r="N598" s="172">
        <v>7210</v>
      </c>
    </row>
    <row r="599" spans="1:14" x14ac:dyDescent="0.3">
      <c r="A599" s="27">
        <f t="shared" si="149"/>
        <v>3112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82</v>
      </c>
      <c r="G599" s="173">
        <v>3112</v>
      </c>
      <c r="H599" s="179"/>
      <c r="I599" s="179">
        <v>1283</v>
      </c>
      <c r="J599" s="242"/>
      <c r="K599" s="196">
        <v>0</v>
      </c>
      <c r="L599" s="196">
        <v>0</v>
      </c>
      <c r="M599" s="196">
        <f t="shared" si="158"/>
        <v>0</v>
      </c>
      <c r="N599" s="172">
        <v>8210</v>
      </c>
    </row>
    <row r="600" spans="1:14" x14ac:dyDescent="0.3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32</v>
      </c>
      <c r="G600" s="173">
        <v>3113</v>
      </c>
      <c r="H600" s="179"/>
      <c r="I600" s="179">
        <v>1284</v>
      </c>
      <c r="J600" s="238" t="s">
        <v>208</v>
      </c>
      <c r="K600" s="196">
        <v>0</v>
      </c>
      <c r="L600" s="196">
        <v>0</v>
      </c>
      <c r="M600" s="196">
        <f t="shared" si="158"/>
        <v>0</v>
      </c>
      <c r="N600" s="172">
        <v>3210</v>
      </c>
    </row>
    <row r="601" spans="1:14" x14ac:dyDescent="0.3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49</v>
      </c>
      <c r="G601" s="173">
        <v>3113</v>
      </c>
      <c r="H601" s="179"/>
      <c r="I601" s="179">
        <v>1285</v>
      </c>
      <c r="J601" s="241"/>
      <c r="K601" s="196">
        <v>0</v>
      </c>
      <c r="L601" s="196">
        <v>0</v>
      </c>
      <c r="M601" s="196">
        <f t="shared" si="158"/>
        <v>0</v>
      </c>
      <c r="N601" s="172">
        <v>4910</v>
      </c>
    </row>
    <row r="602" spans="1:14" x14ac:dyDescent="0.3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54</v>
      </c>
      <c r="G602" s="173">
        <v>3113</v>
      </c>
      <c r="H602" s="179"/>
      <c r="I602" s="179">
        <v>1286</v>
      </c>
      <c r="J602" s="241"/>
      <c r="K602" s="196">
        <v>0</v>
      </c>
      <c r="L602" s="196">
        <v>0</v>
      </c>
      <c r="M602" s="196">
        <f t="shared" si="158"/>
        <v>0</v>
      </c>
      <c r="N602" s="172">
        <v>5410</v>
      </c>
    </row>
    <row r="603" spans="1:14" x14ac:dyDescent="0.3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62</v>
      </c>
      <c r="G603" s="173">
        <v>3113</v>
      </c>
      <c r="H603" s="179"/>
      <c r="I603" s="179">
        <v>1287</v>
      </c>
      <c r="J603" s="241"/>
      <c r="K603" s="196">
        <v>0</v>
      </c>
      <c r="L603" s="196">
        <v>0</v>
      </c>
      <c r="M603" s="196">
        <f t="shared" si="158"/>
        <v>0</v>
      </c>
      <c r="N603" s="172">
        <v>6210</v>
      </c>
    </row>
    <row r="604" spans="1:14" x14ac:dyDescent="0.3">
      <c r="A604" s="27">
        <f t="shared" si="149"/>
        <v>3113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72</v>
      </c>
      <c r="G604" s="173">
        <v>3113</v>
      </c>
      <c r="H604" s="179"/>
      <c r="I604" s="179">
        <v>1288</v>
      </c>
      <c r="J604" s="241"/>
      <c r="K604" s="196">
        <v>0</v>
      </c>
      <c r="L604" s="196">
        <v>0</v>
      </c>
      <c r="M604" s="196">
        <f t="shared" si="158"/>
        <v>0</v>
      </c>
      <c r="N604" s="172">
        <v>7210</v>
      </c>
    </row>
    <row r="605" spans="1:14" x14ac:dyDescent="0.3">
      <c r="A605" s="27">
        <f t="shared" si="149"/>
        <v>3113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82</v>
      </c>
      <c r="G605" s="173">
        <v>3113</v>
      </c>
      <c r="H605" s="179"/>
      <c r="I605" s="179">
        <v>1289</v>
      </c>
      <c r="J605" s="242"/>
      <c r="K605" s="196">
        <v>0</v>
      </c>
      <c r="L605" s="196">
        <v>0</v>
      </c>
      <c r="M605" s="196">
        <f t="shared" si="158"/>
        <v>0</v>
      </c>
      <c r="N605" s="172">
        <v>8210</v>
      </c>
    </row>
    <row r="606" spans="1:14" x14ac:dyDescent="0.3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32</v>
      </c>
      <c r="G606" s="173">
        <v>3114</v>
      </c>
      <c r="H606" s="179"/>
      <c r="I606" s="179">
        <v>1290</v>
      </c>
      <c r="J606" s="238" t="s">
        <v>209</v>
      </c>
      <c r="K606" s="196">
        <v>0</v>
      </c>
      <c r="L606" s="196">
        <v>0</v>
      </c>
      <c r="M606" s="196">
        <f t="shared" si="158"/>
        <v>0</v>
      </c>
      <c r="N606" s="172">
        <v>3210</v>
      </c>
    </row>
    <row r="607" spans="1:14" x14ac:dyDescent="0.3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49</v>
      </c>
      <c r="G607" s="173">
        <v>3114</v>
      </c>
      <c r="H607" s="179"/>
      <c r="I607" s="179">
        <v>1291</v>
      </c>
      <c r="J607" s="241"/>
      <c r="K607" s="196">
        <v>0</v>
      </c>
      <c r="L607" s="196">
        <v>0</v>
      </c>
      <c r="M607" s="196">
        <f t="shared" si="158"/>
        <v>0</v>
      </c>
      <c r="N607" s="172">
        <v>4910</v>
      </c>
    </row>
    <row r="608" spans="1:14" x14ac:dyDescent="0.3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54</v>
      </c>
      <c r="G608" s="173">
        <v>3114</v>
      </c>
      <c r="H608" s="179"/>
      <c r="I608" s="179">
        <v>1292</v>
      </c>
      <c r="J608" s="241"/>
      <c r="K608" s="196">
        <v>0</v>
      </c>
      <c r="L608" s="196">
        <v>0</v>
      </c>
      <c r="M608" s="196">
        <f t="shared" si="158"/>
        <v>0</v>
      </c>
      <c r="N608" s="172">
        <v>5410</v>
      </c>
    </row>
    <row r="609" spans="1:14" x14ac:dyDescent="0.3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195</v>
      </c>
      <c r="F609" s="152">
        <v>62</v>
      </c>
      <c r="G609" s="173">
        <v>3114</v>
      </c>
      <c r="H609" s="179"/>
      <c r="I609" s="179">
        <v>1293</v>
      </c>
      <c r="J609" s="241"/>
      <c r="K609" s="196">
        <v>0</v>
      </c>
      <c r="L609" s="196">
        <v>0</v>
      </c>
      <c r="M609" s="196">
        <f t="shared" si="158"/>
        <v>0</v>
      </c>
      <c r="N609" s="172">
        <v>6210</v>
      </c>
    </row>
    <row r="610" spans="1:14" x14ac:dyDescent="0.3">
      <c r="A610" s="27">
        <f t="shared" si="149"/>
        <v>3114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 t="s">
        <v>195</v>
      </c>
      <c r="F610" s="152">
        <v>72</v>
      </c>
      <c r="G610" s="173">
        <v>3114</v>
      </c>
      <c r="H610" s="179"/>
      <c r="I610" s="179">
        <v>1294</v>
      </c>
      <c r="J610" s="241"/>
      <c r="K610" s="196">
        <v>0</v>
      </c>
      <c r="L610" s="196">
        <v>0</v>
      </c>
      <c r="M610" s="196">
        <f t="shared" si="158"/>
        <v>0</v>
      </c>
      <c r="N610" s="172">
        <v>7210</v>
      </c>
    </row>
    <row r="611" spans="1:14" x14ac:dyDescent="0.3">
      <c r="A611" s="27">
        <f t="shared" si="149"/>
        <v>3114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183</v>
      </c>
      <c r="F611" s="152">
        <v>82</v>
      </c>
      <c r="G611" s="173">
        <v>3114</v>
      </c>
      <c r="H611" s="179"/>
      <c r="I611" s="179">
        <v>1295</v>
      </c>
      <c r="J611" s="242"/>
      <c r="K611" s="196">
        <v>0</v>
      </c>
      <c r="L611" s="196">
        <v>0</v>
      </c>
      <c r="M611" s="196">
        <f t="shared" si="158"/>
        <v>0</v>
      </c>
      <c r="N611" s="172">
        <v>8210</v>
      </c>
    </row>
    <row r="612" spans="1:14" x14ac:dyDescent="0.3">
      <c r="A612" s="27">
        <f t="shared" si="149"/>
        <v>312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/>
      <c r="F612" s="152"/>
      <c r="G612" s="173">
        <v>312</v>
      </c>
      <c r="H612" s="174"/>
      <c r="I612" s="174"/>
      <c r="J612" s="192" t="s">
        <v>122</v>
      </c>
      <c r="K612" s="176">
        <f>SUM(K613:K618)</f>
        <v>530000</v>
      </c>
      <c r="L612" s="176">
        <f>SUM(L613:L618)</f>
        <v>200000</v>
      </c>
      <c r="M612" s="176">
        <f t="shared" ref="M612" si="159">SUM(M613:M618)</f>
        <v>730000</v>
      </c>
      <c r="N612" s="172"/>
    </row>
    <row r="613" spans="1:14" x14ac:dyDescent="0.3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32</v>
      </c>
      <c r="G613" s="173">
        <v>3121</v>
      </c>
      <c r="H613" s="179"/>
      <c r="I613" s="179">
        <v>1296</v>
      </c>
      <c r="J613" s="238" t="s">
        <v>122</v>
      </c>
      <c r="K613" s="196">
        <v>30000</v>
      </c>
      <c r="L613" s="196">
        <v>0</v>
      </c>
      <c r="M613" s="196">
        <f t="shared" ref="M613:M618" si="160">K613+L613</f>
        <v>30000</v>
      </c>
      <c r="N613" s="172">
        <v>3210</v>
      </c>
    </row>
    <row r="614" spans="1:14" x14ac:dyDescent="0.3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49</v>
      </c>
      <c r="G614" s="173">
        <v>3121</v>
      </c>
      <c r="H614" s="179"/>
      <c r="I614" s="179">
        <v>1297</v>
      </c>
      <c r="J614" s="241"/>
      <c r="K614" s="196">
        <v>0</v>
      </c>
      <c r="L614" s="196">
        <v>0</v>
      </c>
      <c r="M614" s="196">
        <f t="shared" si="160"/>
        <v>0</v>
      </c>
      <c r="N614" s="172">
        <v>4910</v>
      </c>
    </row>
    <row r="615" spans="1:14" x14ac:dyDescent="0.3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54</v>
      </c>
      <c r="G615" s="173">
        <v>3121</v>
      </c>
      <c r="H615" s="179"/>
      <c r="I615" s="179">
        <v>1298</v>
      </c>
      <c r="J615" s="241"/>
      <c r="K615" s="196">
        <v>500000</v>
      </c>
      <c r="L615" s="196">
        <v>200000</v>
      </c>
      <c r="M615" s="196">
        <f t="shared" si="160"/>
        <v>700000</v>
      </c>
      <c r="N615" s="172">
        <v>5410</v>
      </c>
    </row>
    <row r="616" spans="1:14" x14ac:dyDescent="0.3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62</v>
      </c>
      <c r="G616" s="173">
        <v>3121</v>
      </c>
      <c r="H616" s="179"/>
      <c r="I616" s="179">
        <v>1299</v>
      </c>
      <c r="J616" s="241"/>
      <c r="K616" s="196">
        <v>0</v>
      </c>
      <c r="L616" s="196">
        <v>0</v>
      </c>
      <c r="M616" s="196">
        <f t="shared" si="160"/>
        <v>0</v>
      </c>
      <c r="N616" s="172">
        <v>6210</v>
      </c>
    </row>
    <row r="617" spans="1:14" x14ac:dyDescent="0.3">
      <c r="A617" s="27">
        <f t="shared" si="149"/>
        <v>3121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 t="s">
        <v>195</v>
      </c>
      <c r="F617" s="152">
        <v>72</v>
      </c>
      <c r="G617" s="173">
        <v>3121</v>
      </c>
      <c r="H617" s="179"/>
      <c r="I617" s="179">
        <v>1300</v>
      </c>
      <c r="J617" s="241"/>
      <c r="K617" s="196">
        <v>0</v>
      </c>
      <c r="L617" s="196">
        <v>0</v>
      </c>
      <c r="M617" s="196">
        <f t="shared" si="160"/>
        <v>0</v>
      </c>
      <c r="N617" s="172">
        <v>7210</v>
      </c>
    </row>
    <row r="618" spans="1:14" x14ac:dyDescent="0.3">
      <c r="A618" s="27">
        <f t="shared" si="149"/>
        <v>3121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82</v>
      </c>
      <c r="G618" s="173">
        <v>3121</v>
      </c>
      <c r="H618" s="179"/>
      <c r="I618" s="179">
        <v>1301</v>
      </c>
      <c r="J618" s="242"/>
      <c r="K618" s="196">
        <v>0</v>
      </c>
      <c r="L618" s="196">
        <v>0</v>
      </c>
      <c r="M618" s="196">
        <f t="shared" si="160"/>
        <v>0</v>
      </c>
      <c r="N618" s="172">
        <v>8210</v>
      </c>
    </row>
    <row r="619" spans="1:14" x14ac:dyDescent="0.3">
      <c r="A619" s="27">
        <f t="shared" si="149"/>
        <v>313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/>
      <c r="F619" s="152"/>
      <c r="G619" s="173">
        <v>313</v>
      </c>
      <c r="H619" s="174"/>
      <c r="I619" s="174"/>
      <c r="J619" s="192" t="s">
        <v>123</v>
      </c>
      <c r="K619" s="176">
        <f>SUM(K620:K631)</f>
        <v>2527000</v>
      </c>
      <c r="L619" s="176">
        <f>SUM(L620:L631)</f>
        <v>97000</v>
      </c>
      <c r="M619" s="176">
        <f t="shared" ref="M619" si="161">SUM(M620:M631)</f>
        <v>2624000</v>
      </c>
      <c r="N619" s="172"/>
    </row>
    <row r="620" spans="1:14" x14ac:dyDescent="0.3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32</v>
      </c>
      <c r="G620" s="173">
        <v>3132</v>
      </c>
      <c r="H620" s="179"/>
      <c r="I620" s="179">
        <v>1302</v>
      </c>
      <c r="J620" s="238" t="s">
        <v>124</v>
      </c>
      <c r="K620" s="196">
        <v>20000</v>
      </c>
      <c r="L620" s="196">
        <v>0</v>
      </c>
      <c r="M620" s="196">
        <f t="shared" ref="M620:M631" si="162">K620+L620</f>
        <v>20000</v>
      </c>
      <c r="N620" s="172">
        <v>3210</v>
      </c>
    </row>
    <row r="621" spans="1:14" x14ac:dyDescent="0.3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49</v>
      </c>
      <c r="G621" s="173">
        <v>3132</v>
      </c>
      <c r="H621" s="179"/>
      <c r="I621" s="179">
        <v>1303</v>
      </c>
      <c r="J621" s="241"/>
      <c r="K621" s="196">
        <v>0</v>
      </c>
      <c r="L621" s="196">
        <v>0</v>
      </c>
      <c r="M621" s="196">
        <f t="shared" si="162"/>
        <v>0</v>
      </c>
      <c r="N621" s="172">
        <v>4910</v>
      </c>
    </row>
    <row r="622" spans="1:14" x14ac:dyDescent="0.3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54</v>
      </c>
      <c r="G622" s="173">
        <v>3132</v>
      </c>
      <c r="H622" s="179"/>
      <c r="I622" s="179">
        <v>1304</v>
      </c>
      <c r="J622" s="241"/>
      <c r="K622" s="196">
        <v>2500000</v>
      </c>
      <c r="L622" s="196">
        <v>100000</v>
      </c>
      <c r="M622" s="196">
        <f t="shared" si="162"/>
        <v>2600000</v>
      </c>
      <c r="N622" s="172">
        <v>5410</v>
      </c>
    </row>
    <row r="623" spans="1:14" x14ac:dyDescent="0.3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62</v>
      </c>
      <c r="G623" s="173">
        <v>3132</v>
      </c>
      <c r="H623" s="179"/>
      <c r="I623" s="179">
        <v>1305</v>
      </c>
      <c r="J623" s="241"/>
      <c r="K623" s="196">
        <v>0</v>
      </c>
      <c r="L623" s="196">
        <v>0</v>
      </c>
      <c r="M623" s="196">
        <f t="shared" si="162"/>
        <v>0</v>
      </c>
      <c r="N623" s="172">
        <v>6210</v>
      </c>
    </row>
    <row r="624" spans="1:14" x14ac:dyDescent="0.3">
      <c r="A624" s="27">
        <f t="shared" si="149"/>
        <v>3132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72</v>
      </c>
      <c r="G624" s="173">
        <v>3132</v>
      </c>
      <c r="H624" s="179"/>
      <c r="I624" s="179">
        <v>1306</v>
      </c>
      <c r="J624" s="241"/>
      <c r="K624" s="196">
        <v>0</v>
      </c>
      <c r="L624" s="196">
        <v>0</v>
      </c>
      <c r="M624" s="196">
        <f t="shared" si="162"/>
        <v>0</v>
      </c>
      <c r="N624" s="172">
        <v>7210</v>
      </c>
    </row>
    <row r="625" spans="1:14" x14ac:dyDescent="0.3">
      <c r="A625" s="27">
        <f t="shared" si="149"/>
        <v>3132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82</v>
      </c>
      <c r="G625" s="173">
        <v>3132</v>
      </c>
      <c r="H625" s="179"/>
      <c r="I625" s="179">
        <v>1307</v>
      </c>
      <c r="J625" s="242"/>
      <c r="K625" s="196">
        <v>0</v>
      </c>
      <c r="L625" s="196">
        <v>0</v>
      </c>
      <c r="M625" s="196">
        <f t="shared" si="162"/>
        <v>0</v>
      </c>
      <c r="N625" s="172">
        <v>8210</v>
      </c>
    </row>
    <row r="626" spans="1:14" x14ac:dyDescent="0.3">
      <c r="A626" s="27">
        <f t="shared" si="149"/>
        <v>3133</v>
      </c>
      <c r="B626" s="28" t="str">
        <f t="shared" si="139"/>
        <v xml:space="preserve"> </v>
      </c>
      <c r="C626" s="35" t="str">
        <f t="shared" si="150"/>
        <v xml:space="preserve">  </v>
      </c>
      <c r="D626" s="35" t="str">
        <f t="shared" si="151"/>
        <v xml:space="preserve">  </v>
      </c>
      <c r="E626" s="36" t="s">
        <v>195</v>
      </c>
      <c r="F626" s="152">
        <v>32</v>
      </c>
      <c r="G626" s="173">
        <v>3133</v>
      </c>
      <c r="H626" s="179"/>
      <c r="I626" s="179">
        <v>1308</v>
      </c>
      <c r="J626" s="238" t="s">
        <v>210</v>
      </c>
      <c r="K626" s="196">
        <v>5000</v>
      </c>
      <c r="L626" s="196">
        <v>-3000</v>
      </c>
      <c r="M626" s="196">
        <f t="shared" si="162"/>
        <v>2000</v>
      </c>
      <c r="N626" s="172">
        <v>3210</v>
      </c>
    </row>
    <row r="627" spans="1:14" x14ac:dyDescent="0.3">
      <c r="A627" s="27">
        <f t="shared" si="149"/>
        <v>3133</v>
      </c>
      <c r="B627" s="28" t="str">
        <f t="shared" si="139"/>
        <v xml:space="preserve"> </v>
      </c>
      <c r="C627" s="35" t="str">
        <f t="shared" si="150"/>
        <v xml:space="preserve">  </v>
      </c>
      <c r="D627" s="35" t="str">
        <f t="shared" si="151"/>
        <v xml:space="preserve">  </v>
      </c>
      <c r="E627" s="36" t="s">
        <v>195</v>
      </c>
      <c r="F627" s="152">
        <v>49</v>
      </c>
      <c r="G627" s="173">
        <v>3133</v>
      </c>
      <c r="H627" s="179"/>
      <c r="I627" s="179">
        <v>1309</v>
      </c>
      <c r="J627" s="241"/>
      <c r="K627" s="196">
        <v>0</v>
      </c>
      <c r="L627" s="196">
        <v>0</v>
      </c>
      <c r="M627" s="196">
        <f t="shared" si="162"/>
        <v>0</v>
      </c>
      <c r="N627" s="172">
        <v>4910</v>
      </c>
    </row>
    <row r="628" spans="1:14" x14ac:dyDescent="0.3">
      <c r="A628" s="27">
        <f t="shared" si="149"/>
        <v>3133</v>
      </c>
      <c r="B628" s="28" t="str">
        <f t="shared" si="139"/>
        <v xml:space="preserve"> </v>
      </c>
      <c r="C628" s="35" t="str">
        <f t="shared" ref="C628:C632" si="163">IF(H628&gt;0,LEFT(E628,3),"  ")</f>
        <v xml:space="preserve">  </v>
      </c>
      <c r="D628" s="35" t="str">
        <f t="shared" ref="D628:D632" si="164">IF(H628&gt;0,LEFT(E628,4),"  ")</f>
        <v xml:space="preserve">  </v>
      </c>
      <c r="E628" s="36" t="s">
        <v>195</v>
      </c>
      <c r="F628" s="152">
        <v>54</v>
      </c>
      <c r="G628" s="173">
        <v>3133</v>
      </c>
      <c r="H628" s="179"/>
      <c r="I628" s="179">
        <v>1310</v>
      </c>
      <c r="J628" s="241"/>
      <c r="K628" s="196">
        <v>2000</v>
      </c>
      <c r="L628" s="196">
        <v>0</v>
      </c>
      <c r="M628" s="196">
        <f t="shared" si="162"/>
        <v>2000</v>
      </c>
      <c r="N628" s="172">
        <v>5410</v>
      </c>
    </row>
    <row r="629" spans="1:14" x14ac:dyDescent="0.3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62</v>
      </c>
      <c r="G629" s="173">
        <v>3133</v>
      </c>
      <c r="H629" s="179"/>
      <c r="I629" s="179">
        <v>1311</v>
      </c>
      <c r="J629" s="241"/>
      <c r="K629" s="196">
        <v>0</v>
      </c>
      <c r="L629" s="196">
        <v>0</v>
      </c>
      <c r="M629" s="196">
        <f t="shared" si="162"/>
        <v>0</v>
      </c>
      <c r="N629" s="172">
        <v>6210</v>
      </c>
    </row>
    <row r="630" spans="1:14" x14ac:dyDescent="0.3">
      <c r="A630" s="27">
        <f t="shared" si="149"/>
        <v>3133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 t="s">
        <v>195</v>
      </c>
      <c r="F630" s="152">
        <v>72</v>
      </c>
      <c r="G630" s="173">
        <v>3133</v>
      </c>
      <c r="H630" s="179"/>
      <c r="I630" s="179">
        <v>1312</v>
      </c>
      <c r="J630" s="241"/>
      <c r="K630" s="196">
        <v>0</v>
      </c>
      <c r="L630" s="196">
        <v>0</v>
      </c>
      <c r="M630" s="196">
        <f t="shared" si="162"/>
        <v>0</v>
      </c>
      <c r="N630" s="172">
        <v>7210</v>
      </c>
    </row>
    <row r="631" spans="1:14" x14ac:dyDescent="0.3">
      <c r="A631" s="27">
        <f t="shared" si="149"/>
        <v>3133</v>
      </c>
      <c r="B631" s="28" t="str">
        <f t="shared" si="139"/>
        <v xml:space="preserve"> </v>
      </c>
      <c r="C631" s="35" t="str">
        <f t="shared" si="163"/>
        <v xml:space="preserve">  </v>
      </c>
      <c r="D631" s="35" t="str">
        <f t="shared" si="164"/>
        <v xml:space="preserve">  </v>
      </c>
      <c r="E631" s="36" t="s">
        <v>195</v>
      </c>
      <c r="F631" s="152">
        <v>82</v>
      </c>
      <c r="G631" s="173">
        <v>3133</v>
      </c>
      <c r="H631" s="179"/>
      <c r="I631" s="179">
        <v>1313</v>
      </c>
      <c r="J631" s="242"/>
      <c r="K631" s="196">
        <v>0</v>
      </c>
      <c r="L631" s="196">
        <v>0</v>
      </c>
      <c r="M631" s="196">
        <f t="shared" si="162"/>
        <v>0</v>
      </c>
      <c r="N631" s="172">
        <v>8210</v>
      </c>
    </row>
    <row r="632" spans="1:14" x14ac:dyDescent="0.3">
      <c r="A632" s="27">
        <f t="shared" si="149"/>
        <v>32</v>
      </c>
      <c r="B632" s="28" t="str">
        <f t="shared" si="139"/>
        <v xml:space="preserve"> </v>
      </c>
      <c r="C632" s="35" t="str">
        <f t="shared" si="163"/>
        <v xml:space="preserve">  </v>
      </c>
      <c r="D632" s="35" t="str">
        <f t="shared" si="164"/>
        <v xml:space="preserve">  </v>
      </c>
      <c r="E632" s="36"/>
      <c r="F632" s="152"/>
      <c r="G632" s="173">
        <v>32</v>
      </c>
      <c r="H632" s="174"/>
      <c r="I632" s="174"/>
      <c r="J632" s="192" t="s">
        <v>125</v>
      </c>
      <c r="K632" s="176">
        <f t="shared" ref="K632:M632" si="165">SUM(K633,K658,K695,K757,K750)</f>
        <v>689827</v>
      </c>
      <c r="L632" s="176">
        <f t="shared" si="165"/>
        <v>140673</v>
      </c>
      <c r="M632" s="176">
        <f t="shared" si="165"/>
        <v>830500</v>
      </c>
      <c r="N632" s="172"/>
    </row>
    <row r="633" spans="1:14" x14ac:dyDescent="0.3">
      <c r="A633" s="27">
        <f t="shared" si="149"/>
        <v>321</v>
      </c>
      <c r="B633" s="28" t="str">
        <f t="shared" si="139"/>
        <v xml:space="preserve"> </v>
      </c>
      <c r="C633" s="35"/>
      <c r="D633" s="35"/>
      <c r="E633" s="36"/>
      <c r="F633" s="152"/>
      <c r="G633" s="173">
        <v>321</v>
      </c>
      <c r="H633" s="174"/>
      <c r="I633" s="174"/>
      <c r="J633" s="192" t="s">
        <v>126</v>
      </c>
      <c r="K633" s="176">
        <f>SUM(K634:K657)</f>
        <v>82000</v>
      </c>
      <c r="L633" s="176">
        <f>SUM(L634:L657)</f>
        <v>40000</v>
      </c>
      <c r="M633" s="176">
        <f t="shared" ref="M633" si="166">SUM(M634:M657)</f>
        <v>122000</v>
      </c>
      <c r="N633" s="172"/>
    </row>
    <row r="634" spans="1:14" x14ac:dyDescent="0.3">
      <c r="A634" s="36" t="s">
        <v>195</v>
      </c>
      <c r="B634" s="28" t="str">
        <f t="shared" si="139"/>
        <v xml:space="preserve"> </v>
      </c>
      <c r="C634" s="36"/>
      <c r="D634" s="36"/>
      <c r="E634" s="36" t="s">
        <v>195</v>
      </c>
      <c r="F634" s="152">
        <v>32</v>
      </c>
      <c r="G634" s="173">
        <v>3211</v>
      </c>
      <c r="H634" s="179"/>
      <c r="I634" s="179">
        <v>1314</v>
      </c>
      <c r="J634" s="238" t="s">
        <v>127</v>
      </c>
      <c r="K634" s="196">
        <v>80000</v>
      </c>
      <c r="L634" s="196">
        <v>0</v>
      </c>
      <c r="M634" s="196">
        <f t="shared" ref="M634:M657" si="167">K634+L634</f>
        <v>80000</v>
      </c>
      <c r="N634" s="172">
        <v>3210</v>
      </c>
    </row>
    <row r="635" spans="1:14" x14ac:dyDescent="0.3">
      <c r="A635" s="27">
        <f t="shared" ref="A635:A639" si="168">G635</f>
        <v>3211</v>
      </c>
      <c r="B635" s="28" t="str">
        <f t="shared" si="139"/>
        <v xml:space="preserve"> </v>
      </c>
      <c r="C635" s="35" t="str">
        <f t="shared" ref="C635:C639" si="169">IF(H635&gt;0,LEFT(E635,3),"  ")</f>
        <v xml:space="preserve">  </v>
      </c>
      <c r="D635" s="35" t="str">
        <f t="shared" ref="D635:D639" si="170">IF(H635&gt;0,LEFT(E635,4),"  ")</f>
        <v xml:space="preserve">  </v>
      </c>
      <c r="E635" s="36" t="s">
        <v>195</v>
      </c>
      <c r="F635" s="152">
        <v>49</v>
      </c>
      <c r="G635" s="173">
        <v>3211</v>
      </c>
      <c r="H635" s="179"/>
      <c r="I635" s="179">
        <v>1315</v>
      </c>
      <c r="J635" s="241"/>
      <c r="K635" s="196">
        <v>0</v>
      </c>
      <c r="L635" s="196">
        <v>0</v>
      </c>
      <c r="M635" s="196">
        <f t="shared" si="167"/>
        <v>0</v>
      </c>
      <c r="N635" s="172">
        <v>4910</v>
      </c>
    </row>
    <row r="636" spans="1:14" x14ac:dyDescent="0.3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54</v>
      </c>
      <c r="G636" s="173">
        <v>3211</v>
      </c>
      <c r="H636" s="179"/>
      <c r="I636" s="179">
        <v>1316</v>
      </c>
      <c r="J636" s="241"/>
      <c r="K636" s="196">
        <v>0</v>
      </c>
      <c r="L636" s="196">
        <v>0</v>
      </c>
      <c r="M636" s="196">
        <f t="shared" si="167"/>
        <v>0</v>
      </c>
      <c r="N636" s="172">
        <v>5410</v>
      </c>
    </row>
    <row r="637" spans="1:14" x14ac:dyDescent="0.3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62</v>
      </c>
      <c r="G637" s="173">
        <v>3211</v>
      </c>
      <c r="H637" s="179"/>
      <c r="I637" s="179">
        <v>1317</v>
      </c>
      <c r="J637" s="241"/>
      <c r="K637" s="196">
        <v>0</v>
      </c>
      <c r="L637" s="196">
        <v>0</v>
      </c>
      <c r="M637" s="196">
        <f t="shared" si="167"/>
        <v>0</v>
      </c>
      <c r="N637" s="172">
        <v>6210</v>
      </c>
    </row>
    <row r="638" spans="1:14" x14ac:dyDescent="0.3">
      <c r="A638" s="27">
        <f t="shared" si="168"/>
        <v>3211</v>
      </c>
      <c r="B638" s="28" t="str">
        <f t="shared" si="139"/>
        <v xml:space="preserve"> </v>
      </c>
      <c r="C638" s="35" t="str">
        <f t="shared" si="169"/>
        <v xml:space="preserve">  </v>
      </c>
      <c r="D638" s="35" t="str">
        <f t="shared" si="170"/>
        <v xml:space="preserve">  </v>
      </c>
      <c r="E638" s="36" t="s">
        <v>195</v>
      </c>
      <c r="F638" s="152">
        <v>72</v>
      </c>
      <c r="G638" s="173">
        <v>3211</v>
      </c>
      <c r="H638" s="179"/>
      <c r="I638" s="179">
        <v>1318</v>
      </c>
      <c r="J638" s="241"/>
      <c r="K638" s="196">
        <v>0</v>
      </c>
      <c r="L638" s="196">
        <v>0</v>
      </c>
      <c r="M638" s="196">
        <f t="shared" si="167"/>
        <v>0</v>
      </c>
      <c r="N638" s="172">
        <v>7210</v>
      </c>
    </row>
    <row r="639" spans="1:14" x14ac:dyDescent="0.3">
      <c r="A639" s="27">
        <f t="shared" si="168"/>
        <v>3211</v>
      </c>
      <c r="B639" s="28" t="str">
        <f t="shared" si="139"/>
        <v xml:space="preserve"> </v>
      </c>
      <c r="C639" s="35" t="str">
        <f t="shared" si="169"/>
        <v xml:space="preserve">  </v>
      </c>
      <c r="D639" s="35" t="str">
        <f t="shared" si="170"/>
        <v xml:space="preserve">  </v>
      </c>
      <c r="E639" s="36" t="s">
        <v>195</v>
      </c>
      <c r="F639" s="152">
        <v>82</v>
      </c>
      <c r="G639" s="173">
        <v>3211</v>
      </c>
      <c r="H639" s="179"/>
      <c r="I639" s="179">
        <v>1319</v>
      </c>
      <c r="J639" s="242"/>
      <c r="K639" s="196">
        <v>0</v>
      </c>
      <c r="L639" s="196">
        <v>0</v>
      </c>
      <c r="M639" s="196">
        <f t="shared" si="167"/>
        <v>0</v>
      </c>
      <c r="N639" s="172">
        <v>8210</v>
      </c>
    </row>
    <row r="640" spans="1:14" x14ac:dyDescent="0.3">
      <c r="A640" s="36" t="s">
        <v>195</v>
      </c>
      <c r="B640" s="28" t="str">
        <f t="shared" si="139"/>
        <v xml:space="preserve"> </v>
      </c>
      <c r="C640" s="36"/>
      <c r="D640" s="36"/>
      <c r="E640" s="36" t="s">
        <v>195</v>
      </c>
      <c r="F640" s="152">
        <v>32</v>
      </c>
      <c r="G640" s="173">
        <v>3212</v>
      </c>
      <c r="H640" s="179"/>
      <c r="I640" s="179">
        <v>1320</v>
      </c>
      <c r="J640" s="238" t="s">
        <v>128</v>
      </c>
      <c r="K640" s="196">
        <v>0</v>
      </c>
      <c r="L640" s="196">
        <v>0</v>
      </c>
      <c r="M640" s="196">
        <f t="shared" si="167"/>
        <v>0</v>
      </c>
      <c r="N640" s="172">
        <v>3210</v>
      </c>
    </row>
    <row r="641" spans="1:14" x14ac:dyDescent="0.3">
      <c r="A641" s="27">
        <f t="shared" ref="A641:A645" si="171">G641</f>
        <v>3212</v>
      </c>
      <c r="B641" s="28" t="str">
        <f t="shared" si="139"/>
        <v xml:space="preserve"> </v>
      </c>
      <c r="C641" s="35" t="str">
        <f t="shared" ref="C641:C645" si="172">IF(H641&gt;0,LEFT(E641,3),"  ")</f>
        <v xml:space="preserve">  </v>
      </c>
      <c r="D641" s="35" t="str">
        <f t="shared" ref="D641:D645" si="173">IF(H641&gt;0,LEFT(E641,4),"  ")</f>
        <v xml:space="preserve">  </v>
      </c>
      <c r="E641" s="36" t="s">
        <v>195</v>
      </c>
      <c r="F641" s="152">
        <v>49</v>
      </c>
      <c r="G641" s="173">
        <v>3212</v>
      </c>
      <c r="H641" s="179"/>
      <c r="I641" s="179">
        <v>1321</v>
      </c>
      <c r="J641" s="241"/>
      <c r="K641" s="196">
        <v>0</v>
      </c>
      <c r="L641" s="196">
        <v>0</v>
      </c>
      <c r="M641" s="196">
        <f t="shared" si="167"/>
        <v>0</v>
      </c>
      <c r="N641" s="172">
        <v>4910</v>
      </c>
    </row>
    <row r="642" spans="1:14" x14ac:dyDescent="0.3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54</v>
      </c>
      <c r="G642" s="173">
        <v>3212</v>
      </c>
      <c r="H642" s="179"/>
      <c r="I642" s="179">
        <v>1322</v>
      </c>
      <c r="J642" s="241"/>
      <c r="K642" s="196">
        <v>0</v>
      </c>
      <c r="L642" s="196">
        <v>0</v>
      </c>
      <c r="M642" s="196">
        <f t="shared" si="167"/>
        <v>0</v>
      </c>
      <c r="N642" s="172">
        <v>5410</v>
      </c>
    </row>
    <row r="643" spans="1:14" x14ac:dyDescent="0.3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62</v>
      </c>
      <c r="G643" s="173">
        <v>3212</v>
      </c>
      <c r="H643" s="179"/>
      <c r="I643" s="179">
        <v>1323</v>
      </c>
      <c r="J643" s="241"/>
      <c r="K643" s="196">
        <v>0</v>
      </c>
      <c r="L643" s="196">
        <v>0</v>
      </c>
      <c r="M643" s="196">
        <f t="shared" si="167"/>
        <v>0</v>
      </c>
      <c r="N643" s="172">
        <v>6210</v>
      </c>
    </row>
    <row r="644" spans="1:14" x14ac:dyDescent="0.3">
      <c r="A644" s="27">
        <f t="shared" si="171"/>
        <v>3212</v>
      </c>
      <c r="B644" s="28" t="str">
        <f t="shared" si="139"/>
        <v xml:space="preserve"> </v>
      </c>
      <c r="C644" s="35" t="str">
        <f t="shared" si="172"/>
        <v xml:space="preserve">  </v>
      </c>
      <c r="D644" s="35" t="str">
        <f t="shared" si="173"/>
        <v xml:space="preserve">  </v>
      </c>
      <c r="E644" s="36" t="s">
        <v>195</v>
      </c>
      <c r="F644" s="152">
        <v>72</v>
      </c>
      <c r="G644" s="173">
        <v>3212</v>
      </c>
      <c r="H644" s="179"/>
      <c r="I644" s="179">
        <v>1324</v>
      </c>
      <c r="J644" s="241"/>
      <c r="K644" s="196">
        <v>0</v>
      </c>
      <c r="L644" s="196">
        <v>0</v>
      </c>
      <c r="M644" s="196">
        <f t="shared" si="167"/>
        <v>0</v>
      </c>
      <c r="N644" s="172">
        <v>7210</v>
      </c>
    </row>
    <row r="645" spans="1:14" x14ac:dyDescent="0.3">
      <c r="A645" s="27">
        <f t="shared" si="171"/>
        <v>3212</v>
      </c>
      <c r="B645" s="28" t="str">
        <f t="shared" si="139"/>
        <v xml:space="preserve"> </v>
      </c>
      <c r="C645" s="35" t="str">
        <f t="shared" si="172"/>
        <v xml:space="preserve">  </v>
      </c>
      <c r="D645" s="35" t="str">
        <f t="shared" si="173"/>
        <v xml:space="preserve">  </v>
      </c>
      <c r="E645" s="36" t="s">
        <v>195</v>
      </c>
      <c r="F645" s="152">
        <v>82</v>
      </c>
      <c r="G645" s="173">
        <v>3212</v>
      </c>
      <c r="H645" s="179"/>
      <c r="I645" s="179">
        <v>1325</v>
      </c>
      <c r="J645" s="242"/>
      <c r="K645" s="196">
        <v>0</v>
      </c>
      <c r="L645" s="196">
        <v>0</v>
      </c>
      <c r="M645" s="196">
        <f t="shared" si="167"/>
        <v>0</v>
      </c>
      <c r="N645" s="172">
        <v>8210</v>
      </c>
    </row>
    <row r="646" spans="1:14" x14ac:dyDescent="0.3">
      <c r="A646" s="36" t="s">
        <v>195</v>
      </c>
      <c r="B646" s="28" t="str">
        <f t="shared" si="139"/>
        <v xml:space="preserve"> </v>
      </c>
      <c r="C646" s="36"/>
      <c r="D646" s="36"/>
      <c r="E646" s="36" t="s">
        <v>195</v>
      </c>
      <c r="F646" s="152">
        <v>32</v>
      </c>
      <c r="G646" s="173">
        <v>3213</v>
      </c>
      <c r="H646" s="179"/>
      <c r="I646" s="179">
        <v>1326</v>
      </c>
      <c r="J646" s="238" t="s">
        <v>129</v>
      </c>
      <c r="K646" s="196">
        <v>2000</v>
      </c>
      <c r="L646" s="196">
        <v>0</v>
      </c>
      <c r="M646" s="196">
        <f t="shared" si="167"/>
        <v>2000</v>
      </c>
      <c r="N646" s="172">
        <v>3210</v>
      </c>
    </row>
    <row r="647" spans="1:14" x14ac:dyDescent="0.3">
      <c r="A647" s="27">
        <f t="shared" ref="A647:A651" si="174">G647</f>
        <v>3213</v>
      </c>
      <c r="B647" s="28" t="str">
        <f t="shared" ref="B647:B755" si="175">IF(H647&gt;0,F647," ")</f>
        <v xml:space="preserve"> </v>
      </c>
      <c r="C647" s="35" t="str">
        <f t="shared" ref="C647:C651" si="176">IF(H647&gt;0,LEFT(E647,3),"  ")</f>
        <v xml:space="preserve">  </v>
      </c>
      <c r="D647" s="35" t="str">
        <f t="shared" ref="D647:D651" si="177">IF(H647&gt;0,LEFT(E647,4),"  ")</f>
        <v xml:space="preserve">  </v>
      </c>
      <c r="E647" s="36" t="s">
        <v>195</v>
      </c>
      <c r="F647" s="152">
        <v>49</v>
      </c>
      <c r="G647" s="173">
        <v>3213</v>
      </c>
      <c r="H647" s="179"/>
      <c r="I647" s="179">
        <v>1327</v>
      </c>
      <c r="J647" s="241"/>
      <c r="K647" s="196">
        <v>0</v>
      </c>
      <c r="L647" s="196">
        <v>0</v>
      </c>
      <c r="M647" s="196">
        <f t="shared" si="167"/>
        <v>0</v>
      </c>
      <c r="N647" s="172">
        <v>4910</v>
      </c>
    </row>
    <row r="648" spans="1:14" x14ac:dyDescent="0.3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54</v>
      </c>
      <c r="G648" s="173">
        <v>3213</v>
      </c>
      <c r="H648" s="179"/>
      <c r="I648" s="179">
        <v>1328</v>
      </c>
      <c r="J648" s="241"/>
      <c r="K648" s="196">
        <v>0</v>
      </c>
      <c r="L648" s="196">
        <v>0</v>
      </c>
      <c r="M648" s="196">
        <f t="shared" si="167"/>
        <v>0</v>
      </c>
      <c r="N648" s="172">
        <v>5410</v>
      </c>
    </row>
    <row r="649" spans="1:14" x14ac:dyDescent="0.3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62</v>
      </c>
      <c r="G649" s="173">
        <v>3213</v>
      </c>
      <c r="H649" s="179"/>
      <c r="I649" s="179">
        <v>1329</v>
      </c>
      <c r="J649" s="241"/>
      <c r="K649" s="196">
        <v>0</v>
      </c>
      <c r="L649" s="196">
        <v>0</v>
      </c>
      <c r="M649" s="196">
        <f t="shared" si="167"/>
        <v>0</v>
      </c>
      <c r="N649" s="172">
        <v>6210</v>
      </c>
    </row>
    <row r="650" spans="1:14" x14ac:dyDescent="0.3">
      <c r="A650" s="27">
        <f t="shared" si="174"/>
        <v>3213</v>
      </c>
      <c r="B650" s="28" t="str">
        <f t="shared" si="175"/>
        <v xml:space="preserve"> </v>
      </c>
      <c r="C650" s="35" t="str">
        <f t="shared" si="176"/>
        <v xml:space="preserve">  </v>
      </c>
      <c r="D650" s="35" t="str">
        <f t="shared" si="177"/>
        <v xml:space="preserve">  </v>
      </c>
      <c r="E650" s="36" t="s">
        <v>195</v>
      </c>
      <c r="F650" s="152">
        <v>72</v>
      </c>
      <c r="G650" s="173">
        <v>3213</v>
      </c>
      <c r="H650" s="179"/>
      <c r="I650" s="179">
        <v>1330</v>
      </c>
      <c r="J650" s="241"/>
      <c r="K650" s="196">
        <v>0</v>
      </c>
      <c r="L650" s="196">
        <v>0</v>
      </c>
      <c r="M650" s="196">
        <f t="shared" si="167"/>
        <v>0</v>
      </c>
      <c r="N650" s="172">
        <v>7210</v>
      </c>
    </row>
    <row r="651" spans="1:14" x14ac:dyDescent="0.3">
      <c r="A651" s="27">
        <f t="shared" si="174"/>
        <v>3213</v>
      </c>
      <c r="B651" s="28" t="str">
        <f t="shared" si="175"/>
        <v xml:space="preserve"> </v>
      </c>
      <c r="C651" s="35" t="str">
        <f t="shared" si="176"/>
        <v xml:space="preserve">  </v>
      </c>
      <c r="D651" s="35" t="str">
        <f t="shared" si="177"/>
        <v xml:space="preserve">  </v>
      </c>
      <c r="E651" s="36" t="s">
        <v>195</v>
      </c>
      <c r="F651" s="152">
        <v>82</v>
      </c>
      <c r="G651" s="173">
        <v>3213</v>
      </c>
      <c r="H651" s="179"/>
      <c r="I651" s="179">
        <v>1331</v>
      </c>
      <c r="J651" s="242"/>
      <c r="K651" s="196">
        <v>0</v>
      </c>
      <c r="L651" s="196">
        <v>0</v>
      </c>
      <c r="M651" s="196">
        <f t="shared" si="167"/>
        <v>0</v>
      </c>
      <c r="N651" s="172">
        <v>8210</v>
      </c>
    </row>
    <row r="652" spans="1:14" x14ac:dyDescent="0.3">
      <c r="A652" s="36" t="s">
        <v>195</v>
      </c>
      <c r="B652" s="28" t="str">
        <f t="shared" si="175"/>
        <v xml:space="preserve"> </v>
      </c>
      <c r="C652" s="36"/>
      <c r="D652" s="36"/>
      <c r="E652" s="36" t="s">
        <v>195</v>
      </c>
      <c r="F652" s="152">
        <v>32</v>
      </c>
      <c r="G652" s="173">
        <v>3214</v>
      </c>
      <c r="H652" s="179"/>
      <c r="I652" s="179">
        <v>1332</v>
      </c>
      <c r="J652" s="238" t="s">
        <v>130</v>
      </c>
      <c r="K652" s="196">
        <v>0</v>
      </c>
      <c r="L652" s="196">
        <v>40000</v>
      </c>
      <c r="M652" s="196">
        <f t="shared" si="167"/>
        <v>40000</v>
      </c>
      <c r="N652" s="172">
        <v>3210</v>
      </c>
    </row>
    <row r="653" spans="1:14" x14ac:dyDescent="0.3">
      <c r="A653" s="27">
        <f t="shared" ref="A653:A657" si="178">G653</f>
        <v>3214</v>
      </c>
      <c r="B653" s="28" t="str">
        <f t="shared" si="175"/>
        <v xml:space="preserve"> </v>
      </c>
      <c r="C653" s="35" t="str">
        <f t="shared" ref="C653:C657" si="179">IF(H653&gt;0,LEFT(E653,3),"  ")</f>
        <v xml:space="preserve">  </v>
      </c>
      <c r="D653" s="35" t="str">
        <f t="shared" ref="D653:D657" si="180">IF(H653&gt;0,LEFT(E653,4),"  ")</f>
        <v xml:space="preserve">  </v>
      </c>
      <c r="E653" s="36" t="s">
        <v>195</v>
      </c>
      <c r="F653" s="152">
        <v>49</v>
      </c>
      <c r="G653" s="173">
        <v>3214</v>
      </c>
      <c r="H653" s="179"/>
      <c r="I653" s="179">
        <v>1333</v>
      </c>
      <c r="J653" s="241"/>
      <c r="K653" s="196">
        <v>0</v>
      </c>
      <c r="L653" s="196">
        <v>0</v>
      </c>
      <c r="M653" s="196">
        <f t="shared" si="167"/>
        <v>0</v>
      </c>
      <c r="N653" s="172">
        <v>4910</v>
      </c>
    </row>
    <row r="654" spans="1:14" x14ac:dyDescent="0.3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54</v>
      </c>
      <c r="G654" s="173">
        <v>3214</v>
      </c>
      <c r="H654" s="179"/>
      <c r="I654" s="179">
        <v>1334</v>
      </c>
      <c r="J654" s="241"/>
      <c r="K654" s="196">
        <v>0</v>
      </c>
      <c r="L654" s="196">
        <v>0</v>
      </c>
      <c r="M654" s="196">
        <f t="shared" si="167"/>
        <v>0</v>
      </c>
      <c r="N654" s="172">
        <v>5410</v>
      </c>
    </row>
    <row r="655" spans="1:14" x14ac:dyDescent="0.3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62</v>
      </c>
      <c r="G655" s="173">
        <v>3214</v>
      </c>
      <c r="H655" s="179"/>
      <c r="I655" s="179">
        <v>1335</v>
      </c>
      <c r="J655" s="241"/>
      <c r="K655" s="196">
        <v>0</v>
      </c>
      <c r="L655" s="196">
        <v>0</v>
      </c>
      <c r="M655" s="196">
        <f t="shared" si="167"/>
        <v>0</v>
      </c>
      <c r="N655" s="172">
        <v>6210</v>
      </c>
    </row>
    <row r="656" spans="1:14" x14ac:dyDescent="0.3">
      <c r="A656" s="27">
        <f t="shared" si="178"/>
        <v>3214</v>
      </c>
      <c r="B656" s="28" t="str">
        <f t="shared" si="175"/>
        <v xml:space="preserve"> </v>
      </c>
      <c r="C656" s="35" t="str">
        <f t="shared" si="179"/>
        <v xml:space="preserve">  </v>
      </c>
      <c r="D656" s="35" t="str">
        <f t="shared" si="180"/>
        <v xml:space="preserve">  </v>
      </c>
      <c r="E656" s="36" t="s">
        <v>195</v>
      </c>
      <c r="F656" s="152">
        <v>72</v>
      </c>
      <c r="G656" s="173">
        <v>3214</v>
      </c>
      <c r="H656" s="179"/>
      <c r="I656" s="179">
        <v>1336</v>
      </c>
      <c r="J656" s="241"/>
      <c r="K656" s="196">
        <v>0</v>
      </c>
      <c r="L656" s="196">
        <v>0</v>
      </c>
      <c r="M656" s="196">
        <f t="shared" si="167"/>
        <v>0</v>
      </c>
      <c r="N656" s="172">
        <v>7210</v>
      </c>
    </row>
    <row r="657" spans="1:14" x14ac:dyDescent="0.3">
      <c r="A657" s="27">
        <f t="shared" si="178"/>
        <v>3214</v>
      </c>
      <c r="B657" s="28" t="str">
        <f t="shared" si="175"/>
        <v xml:space="preserve"> </v>
      </c>
      <c r="C657" s="35" t="str">
        <f t="shared" si="179"/>
        <v xml:space="preserve">  </v>
      </c>
      <c r="D657" s="35" t="str">
        <f t="shared" si="180"/>
        <v xml:space="preserve">  </v>
      </c>
      <c r="E657" s="36" t="s">
        <v>195</v>
      </c>
      <c r="F657" s="152">
        <v>82</v>
      </c>
      <c r="G657" s="173">
        <v>3214</v>
      </c>
      <c r="H657" s="179"/>
      <c r="I657" s="179">
        <v>1337</v>
      </c>
      <c r="J657" s="242"/>
      <c r="K657" s="196">
        <v>0</v>
      </c>
      <c r="L657" s="196">
        <v>0</v>
      </c>
      <c r="M657" s="196">
        <f t="shared" si="167"/>
        <v>0</v>
      </c>
      <c r="N657" s="172">
        <v>8210</v>
      </c>
    </row>
    <row r="658" spans="1:14" x14ac:dyDescent="0.3">
      <c r="A658" s="36" t="s">
        <v>195</v>
      </c>
      <c r="B658" s="28" t="str">
        <f t="shared" si="175"/>
        <v xml:space="preserve"> </v>
      </c>
      <c r="C658" s="36"/>
      <c r="D658" s="36"/>
      <c r="E658" s="36"/>
      <c r="F658" s="152"/>
      <c r="G658" s="173">
        <v>322</v>
      </c>
      <c r="H658" s="174"/>
      <c r="I658" s="174"/>
      <c r="J658" s="192" t="s">
        <v>131</v>
      </c>
      <c r="K658" s="176">
        <f>SUM(K659:K694)</f>
        <v>220000</v>
      </c>
      <c r="L658" s="176">
        <f>SUM(L659:L694)</f>
        <v>60000</v>
      </c>
      <c r="M658" s="176">
        <f t="shared" ref="M658" si="181">SUM(M659:M694)</f>
        <v>280000</v>
      </c>
      <c r="N658" s="172"/>
    </row>
    <row r="659" spans="1:14" x14ac:dyDescent="0.3">
      <c r="A659" s="27">
        <f t="shared" ref="A659:A663" si="182">G659</f>
        <v>3221</v>
      </c>
      <c r="B659" s="28" t="str">
        <f t="shared" si="175"/>
        <v xml:space="preserve"> </v>
      </c>
      <c r="C659" s="35" t="str">
        <f t="shared" ref="C659:C663" si="183">IF(H659&gt;0,LEFT(E659,3),"  ")</f>
        <v xml:space="preserve">  </v>
      </c>
      <c r="D659" s="35" t="str">
        <f t="shared" ref="D659:D663" si="184">IF(H659&gt;0,LEFT(E659,4),"  ")</f>
        <v xml:space="preserve">  </v>
      </c>
      <c r="E659" s="36" t="s">
        <v>195</v>
      </c>
      <c r="F659" s="152">
        <v>32</v>
      </c>
      <c r="G659" s="173">
        <v>3221</v>
      </c>
      <c r="H659" s="179"/>
      <c r="I659" s="179">
        <v>1338</v>
      </c>
      <c r="J659" s="238" t="s">
        <v>132</v>
      </c>
      <c r="K659" s="196">
        <v>30000</v>
      </c>
      <c r="L659" s="196">
        <v>5000</v>
      </c>
      <c r="M659" s="196">
        <f t="shared" ref="M659:M694" si="185">K659+L659</f>
        <v>35000</v>
      </c>
      <c r="N659" s="172">
        <v>3210</v>
      </c>
    </row>
    <row r="660" spans="1:14" x14ac:dyDescent="0.3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49</v>
      </c>
      <c r="G660" s="173">
        <v>3221</v>
      </c>
      <c r="H660" s="179"/>
      <c r="I660" s="179">
        <v>1339</v>
      </c>
      <c r="J660" s="241"/>
      <c r="K660" s="196">
        <v>0</v>
      </c>
      <c r="L660" s="196">
        <v>0</v>
      </c>
      <c r="M660" s="196">
        <f t="shared" si="185"/>
        <v>0</v>
      </c>
      <c r="N660" s="172">
        <v>4910</v>
      </c>
    </row>
    <row r="661" spans="1:14" x14ac:dyDescent="0.3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54</v>
      </c>
      <c r="G661" s="173">
        <v>3221</v>
      </c>
      <c r="H661" s="179"/>
      <c r="I661" s="179">
        <v>1340</v>
      </c>
      <c r="J661" s="241"/>
      <c r="K661" s="196">
        <v>0</v>
      </c>
      <c r="L661" s="196">
        <v>0</v>
      </c>
      <c r="M661" s="196">
        <f t="shared" si="185"/>
        <v>0</v>
      </c>
      <c r="N661" s="172">
        <v>5410</v>
      </c>
    </row>
    <row r="662" spans="1:14" x14ac:dyDescent="0.3">
      <c r="A662" s="27">
        <f t="shared" si="182"/>
        <v>3221</v>
      </c>
      <c r="B662" s="28" t="str">
        <f t="shared" si="175"/>
        <v xml:space="preserve"> </v>
      </c>
      <c r="C662" s="35" t="str">
        <f t="shared" si="183"/>
        <v xml:space="preserve">  </v>
      </c>
      <c r="D662" s="35" t="str">
        <f t="shared" si="184"/>
        <v xml:space="preserve">  </v>
      </c>
      <c r="E662" s="36" t="s">
        <v>195</v>
      </c>
      <c r="F662" s="152">
        <v>62</v>
      </c>
      <c r="G662" s="173">
        <v>3221</v>
      </c>
      <c r="H662" s="179"/>
      <c r="I662" s="179">
        <v>1341</v>
      </c>
      <c r="J662" s="241"/>
      <c r="K662" s="196">
        <v>0</v>
      </c>
      <c r="L662" s="196">
        <v>0</v>
      </c>
      <c r="M662" s="196">
        <f t="shared" si="185"/>
        <v>0</v>
      </c>
      <c r="N662" s="172">
        <v>6210</v>
      </c>
    </row>
    <row r="663" spans="1:14" x14ac:dyDescent="0.3">
      <c r="A663" s="27">
        <f t="shared" si="182"/>
        <v>3221</v>
      </c>
      <c r="B663" s="28" t="str">
        <f t="shared" si="175"/>
        <v xml:space="preserve"> </v>
      </c>
      <c r="C663" s="35" t="str">
        <f t="shared" si="183"/>
        <v xml:space="preserve">  </v>
      </c>
      <c r="D663" s="35" t="str">
        <f t="shared" si="184"/>
        <v xml:space="preserve">  </v>
      </c>
      <c r="E663" s="36" t="s">
        <v>195</v>
      </c>
      <c r="F663" s="152">
        <v>72</v>
      </c>
      <c r="G663" s="173">
        <v>3221</v>
      </c>
      <c r="H663" s="179"/>
      <c r="I663" s="179">
        <v>1342</v>
      </c>
      <c r="J663" s="241"/>
      <c r="K663" s="196">
        <v>0</v>
      </c>
      <c r="L663" s="196">
        <v>0</v>
      </c>
      <c r="M663" s="196">
        <f t="shared" si="185"/>
        <v>0</v>
      </c>
      <c r="N663" s="172">
        <v>7210</v>
      </c>
    </row>
    <row r="664" spans="1:14" x14ac:dyDescent="0.3">
      <c r="A664" s="36" t="s">
        <v>195</v>
      </c>
      <c r="B664" s="28" t="str">
        <f t="shared" si="175"/>
        <v xml:space="preserve"> </v>
      </c>
      <c r="C664" s="36"/>
      <c r="D664" s="36"/>
      <c r="E664" s="36" t="s">
        <v>195</v>
      </c>
      <c r="F664" s="152">
        <v>82</v>
      </c>
      <c r="G664" s="173">
        <v>3221</v>
      </c>
      <c r="H664" s="179"/>
      <c r="I664" s="179">
        <v>1343</v>
      </c>
      <c r="J664" s="242"/>
      <c r="K664" s="196">
        <v>0</v>
      </c>
      <c r="L664" s="196">
        <v>0</v>
      </c>
      <c r="M664" s="196">
        <f t="shared" si="185"/>
        <v>0</v>
      </c>
      <c r="N664" s="172">
        <v>8210</v>
      </c>
    </row>
    <row r="665" spans="1:14" x14ac:dyDescent="0.3">
      <c r="A665" s="27">
        <f t="shared" ref="A665:A669" si="186">G665</f>
        <v>3222</v>
      </c>
      <c r="B665" s="28" t="str">
        <f t="shared" si="175"/>
        <v xml:space="preserve"> </v>
      </c>
      <c r="C665" s="35" t="str">
        <f t="shared" ref="C665:C669" si="187">IF(H665&gt;0,LEFT(E665,3),"  ")</f>
        <v xml:space="preserve">  </v>
      </c>
      <c r="D665" s="35" t="str">
        <f t="shared" ref="D665:D669" si="188">IF(H665&gt;0,LEFT(E665,4),"  ")</f>
        <v xml:space="preserve">  </v>
      </c>
      <c r="E665" s="36" t="s">
        <v>195</v>
      </c>
      <c r="F665" s="152">
        <v>32</v>
      </c>
      <c r="G665" s="173">
        <v>3222</v>
      </c>
      <c r="H665" s="179"/>
      <c r="I665" s="179">
        <v>1344</v>
      </c>
      <c r="J665" s="238" t="s">
        <v>133</v>
      </c>
      <c r="K665" s="196">
        <v>120000</v>
      </c>
      <c r="L665" s="196">
        <v>30000</v>
      </c>
      <c r="M665" s="196">
        <f t="shared" si="185"/>
        <v>150000</v>
      </c>
      <c r="N665" s="172">
        <v>3210</v>
      </c>
    </row>
    <row r="666" spans="1:14" x14ac:dyDescent="0.3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49</v>
      </c>
      <c r="G666" s="173">
        <v>3222</v>
      </c>
      <c r="H666" s="179"/>
      <c r="I666" s="179">
        <v>1345</v>
      </c>
      <c r="J666" s="241"/>
      <c r="K666" s="196">
        <v>0</v>
      </c>
      <c r="L666" s="196">
        <v>0</v>
      </c>
      <c r="M666" s="196">
        <f t="shared" si="185"/>
        <v>0</v>
      </c>
      <c r="N666" s="172">
        <v>4910</v>
      </c>
    </row>
    <row r="667" spans="1:14" x14ac:dyDescent="0.3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54</v>
      </c>
      <c r="G667" s="173">
        <v>3222</v>
      </c>
      <c r="H667" s="179"/>
      <c r="I667" s="179">
        <v>1346</v>
      </c>
      <c r="J667" s="241"/>
      <c r="K667" s="196">
        <v>0</v>
      </c>
      <c r="L667" s="196">
        <v>0</v>
      </c>
      <c r="M667" s="196">
        <f t="shared" si="185"/>
        <v>0</v>
      </c>
      <c r="N667" s="172">
        <v>5410</v>
      </c>
    </row>
    <row r="668" spans="1:14" x14ac:dyDescent="0.3">
      <c r="A668" s="27">
        <f t="shared" si="186"/>
        <v>3222</v>
      </c>
      <c r="B668" s="28" t="str">
        <f t="shared" si="175"/>
        <v xml:space="preserve"> </v>
      </c>
      <c r="C668" s="35" t="str">
        <f t="shared" si="187"/>
        <v xml:space="preserve">  </v>
      </c>
      <c r="D668" s="35" t="str">
        <f t="shared" si="188"/>
        <v xml:space="preserve">  </v>
      </c>
      <c r="E668" s="36" t="s">
        <v>195</v>
      </c>
      <c r="F668" s="152">
        <v>62</v>
      </c>
      <c r="G668" s="173">
        <v>3222</v>
      </c>
      <c r="H668" s="179"/>
      <c r="I668" s="179">
        <v>1347</v>
      </c>
      <c r="J668" s="241"/>
      <c r="K668" s="196">
        <v>0</v>
      </c>
      <c r="L668" s="196">
        <v>0</v>
      </c>
      <c r="M668" s="196">
        <f t="shared" si="185"/>
        <v>0</v>
      </c>
      <c r="N668" s="172">
        <v>6210</v>
      </c>
    </row>
    <row r="669" spans="1:14" x14ac:dyDescent="0.3">
      <c r="A669" s="27">
        <f t="shared" si="186"/>
        <v>3222</v>
      </c>
      <c r="B669" s="28" t="str">
        <f t="shared" si="175"/>
        <v xml:space="preserve"> </v>
      </c>
      <c r="C669" s="35" t="str">
        <f t="shared" si="187"/>
        <v xml:space="preserve">  </v>
      </c>
      <c r="D669" s="35" t="str">
        <f t="shared" si="188"/>
        <v xml:space="preserve">  </v>
      </c>
      <c r="E669" s="36" t="s">
        <v>195</v>
      </c>
      <c r="F669" s="152">
        <v>72</v>
      </c>
      <c r="G669" s="173">
        <v>3222</v>
      </c>
      <c r="H669" s="179"/>
      <c r="I669" s="179">
        <v>1348</v>
      </c>
      <c r="J669" s="241"/>
      <c r="K669" s="196">
        <v>0</v>
      </c>
      <c r="L669" s="196">
        <v>0</v>
      </c>
      <c r="M669" s="196">
        <f t="shared" si="185"/>
        <v>0</v>
      </c>
      <c r="N669" s="172">
        <v>7210</v>
      </c>
    </row>
    <row r="670" spans="1:14" x14ac:dyDescent="0.3">
      <c r="A670" s="27">
        <f t="shared" si="149"/>
        <v>3222</v>
      </c>
      <c r="B670" s="28" t="str">
        <f t="shared" si="175"/>
        <v xml:space="preserve"> </v>
      </c>
      <c r="C670" s="35"/>
      <c r="D670" s="35"/>
      <c r="E670" s="36" t="s">
        <v>195</v>
      </c>
      <c r="F670" s="152">
        <v>82</v>
      </c>
      <c r="G670" s="173">
        <v>3222</v>
      </c>
      <c r="H670" s="179"/>
      <c r="I670" s="179">
        <v>1349</v>
      </c>
      <c r="J670" s="242"/>
      <c r="K670" s="196">
        <v>0</v>
      </c>
      <c r="L670" s="196">
        <v>0</v>
      </c>
      <c r="M670" s="196">
        <f t="shared" si="185"/>
        <v>0</v>
      </c>
      <c r="N670" s="172">
        <v>8210</v>
      </c>
    </row>
    <row r="671" spans="1:14" x14ac:dyDescent="0.3">
      <c r="A671" s="27">
        <f t="shared" si="149"/>
        <v>3223</v>
      </c>
      <c r="B671" s="28" t="str">
        <f t="shared" si="175"/>
        <v xml:space="preserve"> </v>
      </c>
      <c r="C671" s="35" t="str">
        <f t="shared" ref="C671:C796" si="189">IF(H671&gt;0,LEFT(E671,3),"  ")</f>
        <v xml:space="preserve">  </v>
      </c>
      <c r="D671" s="35" t="str">
        <f t="shared" ref="D671:D796" si="190">IF(H671&gt;0,LEFT(E671,4),"  ")</f>
        <v xml:space="preserve">  </v>
      </c>
      <c r="E671" s="36" t="s">
        <v>195</v>
      </c>
      <c r="F671" s="152">
        <v>32</v>
      </c>
      <c r="G671" s="173">
        <v>3223</v>
      </c>
      <c r="H671" s="179"/>
      <c r="I671" s="179">
        <v>1350</v>
      </c>
      <c r="J671" s="238" t="s">
        <v>134</v>
      </c>
      <c r="K671" s="196">
        <v>10000</v>
      </c>
      <c r="L671" s="196">
        <v>5000</v>
      </c>
      <c r="M671" s="196">
        <f t="shared" si="185"/>
        <v>15000</v>
      </c>
      <c r="N671" s="172">
        <v>3210</v>
      </c>
    </row>
    <row r="672" spans="1:14" x14ac:dyDescent="0.3">
      <c r="A672" s="27">
        <f t="shared" ref="A672:A735" si="191">G672</f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49</v>
      </c>
      <c r="G672" s="173">
        <v>3223</v>
      </c>
      <c r="H672" s="179"/>
      <c r="I672" s="179">
        <v>1351</v>
      </c>
      <c r="J672" s="241"/>
      <c r="K672" s="196">
        <v>0</v>
      </c>
      <c r="L672" s="196">
        <v>0</v>
      </c>
      <c r="M672" s="196">
        <f t="shared" si="185"/>
        <v>0</v>
      </c>
      <c r="N672" s="172">
        <v>4910</v>
      </c>
    </row>
    <row r="673" spans="1:14" x14ac:dyDescent="0.3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54</v>
      </c>
      <c r="G673" s="173">
        <v>3223</v>
      </c>
      <c r="H673" s="179"/>
      <c r="I673" s="179">
        <v>1352</v>
      </c>
      <c r="J673" s="241"/>
      <c r="K673" s="196">
        <v>0</v>
      </c>
      <c r="L673" s="196">
        <v>0</v>
      </c>
      <c r="M673" s="196">
        <f t="shared" si="185"/>
        <v>0</v>
      </c>
      <c r="N673" s="172">
        <v>5410</v>
      </c>
    </row>
    <row r="674" spans="1:14" x14ac:dyDescent="0.3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62</v>
      </c>
      <c r="G674" s="173">
        <v>3223</v>
      </c>
      <c r="H674" s="179"/>
      <c r="I674" s="179">
        <v>1353</v>
      </c>
      <c r="J674" s="241"/>
      <c r="K674" s="196">
        <v>0</v>
      </c>
      <c r="L674" s="196">
        <v>0</v>
      </c>
      <c r="M674" s="196">
        <f t="shared" si="185"/>
        <v>0</v>
      </c>
      <c r="N674" s="172">
        <v>6210</v>
      </c>
    </row>
    <row r="675" spans="1:14" x14ac:dyDescent="0.3">
      <c r="A675" s="27">
        <f t="shared" si="191"/>
        <v>3223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72</v>
      </c>
      <c r="G675" s="173">
        <v>3223</v>
      </c>
      <c r="H675" s="179"/>
      <c r="I675" s="179">
        <v>1354</v>
      </c>
      <c r="J675" s="241"/>
      <c r="K675" s="196">
        <v>0</v>
      </c>
      <c r="L675" s="196">
        <v>0</v>
      </c>
      <c r="M675" s="196">
        <f t="shared" si="185"/>
        <v>0</v>
      </c>
      <c r="N675" s="172">
        <v>7210</v>
      </c>
    </row>
    <row r="676" spans="1:14" x14ac:dyDescent="0.3">
      <c r="A676" s="27">
        <f t="shared" si="191"/>
        <v>3223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82</v>
      </c>
      <c r="G676" s="173">
        <v>3223</v>
      </c>
      <c r="H676" s="179"/>
      <c r="I676" s="179">
        <v>1355</v>
      </c>
      <c r="J676" s="242"/>
      <c r="K676" s="196">
        <v>0</v>
      </c>
      <c r="L676" s="196">
        <v>0</v>
      </c>
      <c r="M676" s="196">
        <f t="shared" si="185"/>
        <v>0</v>
      </c>
      <c r="N676" s="172">
        <v>8210</v>
      </c>
    </row>
    <row r="677" spans="1:14" x14ac:dyDescent="0.3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32</v>
      </c>
      <c r="G677" s="173">
        <v>3224</v>
      </c>
      <c r="H677" s="179"/>
      <c r="I677" s="179">
        <v>1356</v>
      </c>
      <c r="J677" s="238" t="s">
        <v>168</v>
      </c>
      <c r="K677" s="196">
        <v>20000</v>
      </c>
      <c r="L677" s="196">
        <v>-10000</v>
      </c>
      <c r="M677" s="196">
        <f t="shared" si="185"/>
        <v>10000</v>
      </c>
      <c r="N677" s="172">
        <v>3210</v>
      </c>
    </row>
    <row r="678" spans="1:14" x14ac:dyDescent="0.3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49</v>
      </c>
      <c r="G678" s="173">
        <v>3224</v>
      </c>
      <c r="H678" s="179"/>
      <c r="I678" s="179">
        <v>1357</v>
      </c>
      <c r="J678" s="241"/>
      <c r="K678" s="196">
        <v>0</v>
      </c>
      <c r="L678" s="196">
        <v>0</v>
      </c>
      <c r="M678" s="196">
        <f t="shared" si="185"/>
        <v>0</v>
      </c>
      <c r="N678" s="172">
        <v>4910</v>
      </c>
    </row>
    <row r="679" spans="1:14" x14ac:dyDescent="0.3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54</v>
      </c>
      <c r="G679" s="173">
        <v>3224</v>
      </c>
      <c r="H679" s="179"/>
      <c r="I679" s="179">
        <v>1358</v>
      </c>
      <c r="J679" s="241"/>
      <c r="K679" s="196">
        <v>0</v>
      </c>
      <c r="L679" s="196">
        <v>0</v>
      </c>
      <c r="M679" s="196">
        <f t="shared" si="185"/>
        <v>0</v>
      </c>
      <c r="N679" s="172">
        <v>5410</v>
      </c>
    </row>
    <row r="680" spans="1:14" x14ac:dyDescent="0.3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62</v>
      </c>
      <c r="G680" s="173">
        <v>3224</v>
      </c>
      <c r="H680" s="179"/>
      <c r="I680" s="179">
        <v>1359</v>
      </c>
      <c r="J680" s="241"/>
      <c r="K680" s="196">
        <v>0</v>
      </c>
      <c r="L680" s="196">
        <v>0</v>
      </c>
      <c r="M680" s="196">
        <f t="shared" si="185"/>
        <v>0</v>
      </c>
      <c r="N680" s="172">
        <v>6210</v>
      </c>
    </row>
    <row r="681" spans="1:14" x14ac:dyDescent="0.3">
      <c r="A681" s="27">
        <f t="shared" si="191"/>
        <v>3224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72</v>
      </c>
      <c r="G681" s="173">
        <v>3224</v>
      </c>
      <c r="H681" s="179"/>
      <c r="I681" s="179">
        <v>1360</v>
      </c>
      <c r="J681" s="241"/>
      <c r="K681" s="196">
        <v>0</v>
      </c>
      <c r="L681" s="196">
        <v>0</v>
      </c>
      <c r="M681" s="196">
        <f t="shared" si="185"/>
        <v>0</v>
      </c>
      <c r="N681" s="172">
        <v>7210</v>
      </c>
    </row>
    <row r="682" spans="1:14" x14ac:dyDescent="0.3">
      <c r="A682" s="27">
        <f t="shared" si="191"/>
        <v>3224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82</v>
      </c>
      <c r="G682" s="173">
        <v>3224</v>
      </c>
      <c r="H682" s="179"/>
      <c r="I682" s="179">
        <v>1361</v>
      </c>
      <c r="J682" s="242"/>
      <c r="K682" s="196">
        <v>0</v>
      </c>
      <c r="L682" s="196">
        <v>0</v>
      </c>
      <c r="M682" s="196">
        <f t="shared" si="185"/>
        <v>0</v>
      </c>
      <c r="N682" s="172">
        <v>8210</v>
      </c>
    </row>
    <row r="683" spans="1:14" x14ac:dyDescent="0.3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32</v>
      </c>
      <c r="G683" s="173">
        <v>3225</v>
      </c>
      <c r="H683" s="179"/>
      <c r="I683" s="179">
        <v>1362</v>
      </c>
      <c r="J683" s="238" t="s">
        <v>135</v>
      </c>
      <c r="K683" s="196">
        <v>30000</v>
      </c>
      <c r="L683" s="196">
        <v>30000</v>
      </c>
      <c r="M683" s="196">
        <f t="shared" si="185"/>
        <v>60000</v>
      </c>
      <c r="N683" s="172">
        <v>3210</v>
      </c>
    </row>
    <row r="684" spans="1:14" x14ac:dyDescent="0.3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49</v>
      </c>
      <c r="G684" s="173">
        <v>3225</v>
      </c>
      <c r="H684" s="179"/>
      <c r="I684" s="179">
        <v>1363</v>
      </c>
      <c r="J684" s="241"/>
      <c r="K684" s="196">
        <v>0</v>
      </c>
      <c r="L684" s="196">
        <v>0</v>
      </c>
      <c r="M684" s="196">
        <f t="shared" si="185"/>
        <v>0</v>
      </c>
      <c r="N684" s="172">
        <v>4910</v>
      </c>
    </row>
    <row r="685" spans="1:14" x14ac:dyDescent="0.3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54</v>
      </c>
      <c r="G685" s="173">
        <v>3225</v>
      </c>
      <c r="H685" s="179"/>
      <c r="I685" s="179">
        <v>1364</v>
      </c>
      <c r="J685" s="241"/>
      <c r="K685" s="196">
        <v>0</v>
      </c>
      <c r="L685" s="196">
        <v>0</v>
      </c>
      <c r="M685" s="196">
        <f t="shared" si="185"/>
        <v>0</v>
      </c>
      <c r="N685" s="172">
        <v>5410</v>
      </c>
    </row>
    <row r="686" spans="1:14" x14ac:dyDescent="0.3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62</v>
      </c>
      <c r="G686" s="173">
        <v>3225</v>
      </c>
      <c r="H686" s="179"/>
      <c r="I686" s="179">
        <v>1365</v>
      </c>
      <c r="J686" s="241"/>
      <c r="K686" s="196">
        <v>0</v>
      </c>
      <c r="L686" s="196">
        <v>0</v>
      </c>
      <c r="M686" s="196">
        <f t="shared" si="185"/>
        <v>0</v>
      </c>
      <c r="N686" s="172">
        <v>6210</v>
      </c>
    </row>
    <row r="687" spans="1:14" x14ac:dyDescent="0.3">
      <c r="A687" s="27">
        <f t="shared" si="191"/>
        <v>3225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72</v>
      </c>
      <c r="G687" s="173">
        <v>3225</v>
      </c>
      <c r="H687" s="179"/>
      <c r="I687" s="179">
        <v>1366</v>
      </c>
      <c r="J687" s="241"/>
      <c r="K687" s="196">
        <v>0</v>
      </c>
      <c r="L687" s="196">
        <v>0</v>
      </c>
      <c r="M687" s="196">
        <f t="shared" si="185"/>
        <v>0</v>
      </c>
      <c r="N687" s="172">
        <v>7210</v>
      </c>
    </row>
    <row r="688" spans="1:14" x14ac:dyDescent="0.3">
      <c r="A688" s="27">
        <f t="shared" si="191"/>
        <v>3225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82</v>
      </c>
      <c r="G688" s="173">
        <v>3225</v>
      </c>
      <c r="H688" s="179"/>
      <c r="I688" s="179">
        <v>1367</v>
      </c>
      <c r="J688" s="242"/>
      <c r="K688" s="196">
        <v>0</v>
      </c>
      <c r="L688" s="196">
        <v>0</v>
      </c>
      <c r="M688" s="196">
        <f t="shared" si="185"/>
        <v>0</v>
      </c>
      <c r="N688" s="172">
        <v>8210</v>
      </c>
    </row>
    <row r="689" spans="1:14" x14ac:dyDescent="0.3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32</v>
      </c>
      <c r="G689" s="173">
        <v>3227</v>
      </c>
      <c r="H689" s="179"/>
      <c r="I689" s="179">
        <v>1368</v>
      </c>
      <c r="J689" s="238" t="s">
        <v>171</v>
      </c>
      <c r="K689" s="196">
        <v>10000</v>
      </c>
      <c r="L689" s="196">
        <v>0</v>
      </c>
      <c r="M689" s="196">
        <f t="shared" si="185"/>
        <v>10000</v>
      </c>
      <c r="N689" s="172">
        <v>3210</v>
      </c>
    </row>
    <row r="690" spans="1:14" x14ac:dyDescent="0.3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49</v>
      </c>
      <c r="G690" s="173">
        <v>3227</v>
      </c>
      <c r="H690" s="179"/>
      <c r="I690" s="179">
        <v>1369</v>
      </c>
      <c r="J690" s="241"/>
      <c r="K690" s="196">
        <v>0</v>
      </c>
      <c r="L690" s="196">
        <v>0</v>
      </c>
      <c r="M690" s="196">
        <f t="shared" si="185"/>
        <v>0</v>
      </c>
      <c r="N690" s="172">
        <v>4910</v>
      </c>
    </row>
    <row r="691" spans="1:14" x14ac:dyDescent="0.3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54</v>
      </c>
      <c r="G691" s="173">
        <v>3227</v>
      </c>
      <c r="H691" s="179"/>
      <c r="I691" s="179">
        <v>1370</v>
      </c>
      <c r="J691" s="241"/>
      <c r="K691" s="196">
        <v>0</v>
      </c>
      <c r="L691" s="196">
        <v>0</v>
      </c>
      <c r="M691" s="196">
        <f t="shared" si="185"/>
        <v>0</v>
      </c>
      <c r="N691" s="172">
        <v>5410</v>
      </c>
    </row>
    <row r="692" spans="1:14" x14ac:dyDescent="0.3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62</v>
      </c>
      <c r="G692" s="173">
        <v>3227</v>
      </c>
      <c r="H692" s="179"/>
      <c r="I692" s="179">
        <v>1371</v>
      </c>
      <c r="J692" s="241"/>
      <c r="K692" s="196">
        <v>0</v>
      </c>
      <c r="L692" s="196">
        <v>0</v>
      </c>
      <c r="M692" s="196">
        <f t="shared" si="185"/>
        <v>0</v>
      </c>
      <c r="N692" s="172">
        <v>6210</v>
      </c>
    </row>
    <row r="693" spans="1:14" x14ac:dyDescent="0.3">
      <c r="A693" s="27">
        <f t="shared" si="191"/>
        <v>3227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 t="s">
        <v>195</v>
      </c>
      <c r="F693" s="152">
        <v>72</v>
      </c>
      <c r="G693" s="173">
        <v>3227</v>
      </c>
      <c r="H693" s="179"/>
      <c r="I693" s="179">
        <v>1372</v>
      </c>
      <c r="J693" s="241"/>
      <c r="K693" s="196">
        <v>0</v>
      </c>
      <c r="L693" s="196">
        <v>0</v>
      </c>
      <c r="M693" s="196">
        <f t="shared" si="185"/>
        <v>0</v>
      </c>
      <c r="N693" s="172">
        <v>7210</v>
      </c>
    </row>
    <row r="694" spans="1:14" x14ac:dyDescent="0.3">
      <c r="A694" s="27">
        <f t="shared" si="191"/>
        <v>3227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82</v>
      </c>
      <c r="G694" s="173">
        <v>3227</v>
      </c>
      <c r="H694" s="179"/>
      <c r="I694" s="179">
        <v>1373</v>
      </c>
      <c r="J694" s="242"/>
      <c r="K694" s="196">
        <v>0</v>
      </c>
      <c r="L694" s="196">
        <v>0</v>
      </c>
      <c r="M694" s="196">
        <f t="shared" si="185"/>
        <v>0</v>
      </c>
      <c r="N694" s="172">
        <v>8210</v>
      </c>
    </row>
    <row r="695" spans="1:14" x14ac:dyDescent="0.3">
      <c r="A695" s="27">
        <f t="shared" si="191"/>
        <v>323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/>
      <c r="F695" s="152"/>
      <c r="G695" s="173">
        <v>323</v>
      </c>
      <c r="H695" s="174"/>
      <c r="I695" s="174"/>
      <c r="J695" s="192" t="s">
        <v>136</v>
      </c>
      <c r="K695" s="176">
        <f>SUM(K696:K749)</f>
        <v>237500</v>
      </c>
      <c r="L695" s="176">
        <f>SUM(L696:L749)</f>
        <v>28000</v>
      </c>
      <c r="M695" s="176">
        <f t="shared" ref="M695" si="192">SUM(M696:M749)</f>
        <v>265500</v>
      </c>
      <c r="N695" s="172"/>
    </row>
    <row r="696" spans="1:14" x14ac:dyDescent="0.3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32</v>
      </c>
      <c r="G696" s="173">
        <v>3231</v>
      </c>
      <c r="H696" s="179"/>
      <c r="I696" s="179">
        <v>1374</v>
      </c>
      <c r="J696" s="238" t="s">
        <v>137</v>
      </c>
      <c r="K696" s="196">
        <v>10000</v>
      </c>
      <c r="L696" s="196">
        <v>0</v>
      </c>
      <c r="M696" s="196">
        <f t="shared" ref="M696:M727" si="193">K696+L696</f>
        <v>10000</v>
      </c>
      <c r="N696" s="172">
        <v>3210</v>
      </c>
    </row>
    <row r="697" spans="1:14" x14ac:dyDescent="0.3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49</v>
      </c>
      <c r="G697" s="173">
        <v>3231</v>
      </c>
      <c r="H697" s="179"/>
      <c r="I697" s="179">
        <v>1375</v>
      </c>
      <c r="J697" s="241"/>
      <c r="K697" s="196">
        <v>0</v>
      </c>
      <c r="L697" s="196">
        <v>0</v>
      </c>
      <c r="M697" s="196">
        <f t="shared" si="193"/>
        <v>0</v>
      </c>
      <c r="N697" s="172">
        <v>4910</v>
      </c>
    </row>
    <row r="698" spans="1:14" x14ac:dyDescent="0.3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54</v>
      </c>
      <c r="G698" s="173">
        <v>3231</v>
      </c>
      <c r="H698" s="179"/>
      <c r="I698" s="179">
        <v>1376</v>
      </c>
      <c r="J698" s="241"/>
      <c r="K698" s="196">
        <v>0</v>
      </c>
      <c r="L698" s="196">
        <v>0</v>
      </c>
      <c r="M698" s="196">
        <f t="shared" si="193"/>
        <v>0</v>
      </c>
      <c r="N698" s="172">
        <v>5410</v>
      </c>
    </row>
    <row r="699" spans="1:14" x14ac:dyDescent="0.3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62</v>
      </c>
      <c r="G699" s="173">
        <v>3231</v>
      </c>
      <c r="H699" s="179"/>
      <c r="I699" s="179">
        <v>1377</v>
      </c>
      <c r="J699" s="241"/>
      <c r="K699" s="196">
        <v>0</v>
      </c>
      <c r="L699" s="196">
        <v>0</v>
      </c>
      <c r="M699" s="196">
        <f t="shared" si="193"/>
        <v>0</v>
      </c>
      <c r="N699" s="172">
        <v>6210</v>
      </c>
    </row>
    <row r="700" spans="1:14" x14ac:dyDescent="0.3">
      <c r="A700" s="27">
        <f t="shared" si="191"/>
        <v>3231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72</v>
      </c>
      <c r="G700" s="173">
        <v>3231</v>
      </c>
      <c r="H700" s="179"/>
      <c r="I700" s="179">
        <v>1378</v>
      </c>
      <c r="J700" s="241"/>
      <c r="K700" s="196">
        <v>0</v>
      </c>
      <c r="L700" s="196">
        <v>0</v>
      </c>
      <c r="M700" s="196">
        <f t="shared" si="193"/>
        <v>0</v>
      </c>
      <c r="N700" s="172">
        <v>7210</v>
      </c>
    </row>
    <row r="701" spans="1:14" x14ac:dyDescent="0.3">
      <c r="A701" s="27">
        <f t="shared" si="191"/>
        <v>3231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82</v>
      </c>
      <c r="G701" s="173">
        <v>3231</v>
      </c>
      <c r="H701" s="179"/>
      <c r="I701" s="179">
        <v>1379</v>
      </c>
      <c r="J701" s="242"/>
      <c r="K701" s="196">
        <v>0</v>
      </c>
      <c r="L701" s="196">
        <v>0</v>
      </c>
      <c r="M701" s="196">
        <f t="shared" si="193"/>
        <v>0</v>
      </c>
      <c r="N701" s="172">
        <v>8210</v>
      </c>
    </row>
    <row r="702" spans="1:14" x14ac:dyDescent="0.3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32</v>
      </c>
      <c r="G702" s="173">
        <v>3232</v>
      </c>
      <c r="H702" s="179"/>
      <c r="I702" s="179">
        <v>1380</v>
      </c>
      <c r="J702" s="238" t="s">
        <v>138</v>
      </c>
      <c r="K702" s="196">
        <v>110000</v>
      </c>
      <c r="L702" s="196">
        <v>-30000</v>
      </c>
      <c r="M702" s="196">
        <f t="shared" si="193"/>
        <v>80000</v>
      </c>
      <c r="N702" s="172">
        <v>3210</v>
      </c>
    </row>
    <row r="703" spans="1:14" x14ac:dyDescent="0.3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49</v>
      </c>
      <c r="G703" s="173">
        <v>3232</v>
      </c>
      <c r="H703" s="179"/>
      <c r="I703" s="179">
        <v>1381</v>
      </c>
      <c r="J703" s="241"/>
      <c r="K703" s="196">
        <v>0</v>
      </c>
      <c r="L703" s="196">
        <v>0</v>
      </c>
      <c r="M703" s="196">
        <f t="shared" si="193"/>
        <v>0</v>
      </c>
      <c r="N703" s="172">
        <v>4910</v>
      </c>
    </row>
    <row r="704" spans="1:14" x14ac:dyDescent="0.3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54</v>
      </c>
      <c r="G704" s="173">
        <v>3232</v>
      </c>
      <c r="H704" s="179"/>
      <c r="I704" s="179">
        <v>1382</v>
      </c>
      <c r="J704" s="241"/>
      <c r="K704" s="196">
        <v>0</v>
      </c>
      <c r="L704" s="196">
        <v>0</v>
      </c>
      <c r="M704" s="196">
        <f t="shared" si="193"/>
        <v>0</v>
      </c>
      <c r="N704" s="172">
        <v>5410</v>
      </c>
    </row>
    <row r="705" spans="1:14" x14ac:dyDescent="0.3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62</v>
      </c>
      <c r="G705" s="173">
        <v>3232</v>
      </c>
      <c r="H705" s="179"/>
      <c r="I705" s="179">
        <v>1383</v>
      </c>
      <c r="J705" s="241"/>
      <c r="K705" s="196">
        <v>0</v>
      </c>
      <c r="L705" s="196">
        <v>0</v>
      </c>
      <c r="M705" s="196">
        <f t="shared" si="193"/>
        <v>0</v>
      </c>
      <c r="N705" s="172">
        <v>6210</v>
      </c>
    </row>
    <row r="706" spans="1:14" x14ac:dyDescent="0.3">
      <c r="A706" s="27">
        <f t="shared" si="191"/>
        <v>3232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72</v>
      </c>
      <c r="G706" s="173">
        <v>3232</v>
      </c>
      <c r="H706" s="179"/>
      <c r="I706" s="179">
        <v>1384</v>
      </c>
      <c r="J706" s="241"/>
      <c r="K706" s="196">
        <v>0</v>
      </c>
      <c r="L706" s="196">
        <v>0</v>
      </c>
      <c r="M706" s="196">
        <f t="shared" si="193"/>
        <v>0</v>
      </c>
      <c r="N706" s="172">
        <v>7210</v>
      </c>
    </row>
    <row r="707" spans="1:14" x14ac:dyDescent="0.3">
      <c r="A707" s="27">
        <f t="shared" si="191"/>
        <v>3232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82</v>
      </c>
      <c r="G707" s="173">
        <v>3232</v>
      </c>
      <c r="H707" s="179"/>
      <c r="I707" s="179">
        <v>1385</v>
      </c>
      <c r="J707" s="242"/>
      <c r="K707" s="196">
        <v>0</v>
      </c>
      <c r="L707" s="196">
        <v>0</v>
      </c>
      <c r="M707" s="196">
        <f t="shared" si="193"/>
        <v>0</v>
      </c>
      <c r="N707" s="172">
        <v>8210</v>
      </c>
    </row>
    <row r="708" spans="1:14" x14ac:dyDescent="0.3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32</v>
      </c>
      <c r="G708" s="173">
        <v>3233</v>
      </c>
      <c r="H708" s="179"/>
      <c r="I708" s="179">
        <v>1386</v>
      </c>
      <c r="J708" s="238" t="s">
        <v>139</v>
      </c>
      <c r="K708" s="196">
        <v>3000</v>
      </c>
      <c r="L708" s="196">
        <v>0</v>
      </c>
      <c r="M708" s="196">
        <f t="shared" si="193"/>
        <v>3000</v>
      </c>
      <c r="N708" s="172">
        <v>3210</v>
      </c>
    </row>
    <row r="709" spans="1:14" x14ac:dyDescent="0.3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49</v>
      </c>
      <c r="G709" s="173">
        <v>3233</v>
      </c>
      <c r="H709" s="179"/>
      <c r="I709" s="179">
        <v>1387</v>
      </c>
      <c r="J709" s="241"/>
      <c r="K709" s="196">
        <v>0</v>
      </c>
      <c r="L709" s="196">
        <v>0</v>
      </c>
      <c r="M709" s="196">
        <f t="shared" si="193"/>
        <v>0</v>
      </c>
      <c r="N709" s="172">
        <v>4910</v>
      </c>
    </row>
    <row r="710" spans="1:14" x14ac:dyDescent="0.3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54</v>
      </c>
      <c r="G710" s="173">
        <v>3233</v>
      </c>
      <c r="H710" s="179"/>
      <c r="I710" s="179">
        <v>1388</v>
      </c>
      <c r="J710" s="241"/>
      <c r="K710" s="196">
        <v>0</v>
      </c>
      <c r="L710" s="196">
        <v>0</v>
      </c>
      <c r="M710" s="196">
        <f t="shared" si="193"/>
        <v>0</v>
      </c>
      <c r="N710" s="172">
        <v>5410</v>
      </c>
    </row>
    <row r="711" spans="1:14" x14ac:dyDescent="0.3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62</v>
      </c>
      <c r="G711" s="173">
        <v>3233</v>
      </c>
      <c r="H711" s="179"/>
      <c r="I711" s="179">
        <v>1389</v>
      </c>
      <c r="J711" s="241"/>
      <c r="K711" s="196">
        <v>0</v>
      </c>
      <c r="L711" s="196">
        <v>0</v>
      </c>
      <c r="M711" s="196">
        <f t="shared" si="193"/>
        <v>0</v>
      </c>
      <c r="N711" s="172">
        <v>6210</v>
      </c>
    </row>
    <row r="712" spans="1:14" x14ac:dyDescent="0.3">
      <c r="A712" s="27">
        <f t="shared" si="191"/>
        <v>3233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72</v>
      </c>
      <c r="G712" s="173">
        <v>3233</v>
      </c>
      <c r="H712" s="179"/>
      <c r="I712" s="179">
        <v>1390</v>
      </c>
      <c r="J712" s="241"/>
      <c r="K712" s="196">
        <v>0</v>
      </c>
      <c r="L712" s="196">
        <v>0</v>
      </c>
      <c r="M712" s="196">
        <f t="shared" si="193"/>
        <v>0</v>
      </c>
      <c r="N712" s="172">
        <v>7210</v>
      </c>
    </row>
    <row r="713" spans="1:14" x14ac:dyDescent="0.3">
      <c r="A713" s="27">
        <f t="shared" si="191"/>
        <v>3233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82</v>
      </c>
      <c r="G713" s="173">
        <v>3233</v>
      </c>
      <c r="H713" s="179"/>
      <c r="I713" s="179">
        <v>1391</v>
      </c>
      <c r="J713" s="242"/>
      <c r="K713" s="196">
        <v>0</v>
      </c>
      <c r="L713" s="196">
        <v>0</v>
      </c>
      <c r="M713" s="196">
        <f t="shared" si="193"/>
        <v>0</v>
      </c>
      <c r="N713" s="172">
        <v>8210</v>
      </c>
    </row>
    <row r="714" spans="1:14" x14ac:dyDescent="0.3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32</v>
      </c>
      <c r="G714" s="173">
        <v>3234</v>
      </c>
      <c r="H714" s="179"/>
      <c r="I714" s="179">
        <v>1392</v>
      </c>
      <c r="J714" s="238" t="s">
        <v>140</v>
      </c>
      <c r="K714" s="196">
        <v>5000</v>
      </c>
      <c r="L714" s="196">
        <v>-2000</v>
      </c>
      <c r="M714" s="196">
        <f t="shared" si="193"/>
        <v>3000</v>
      </c>
      <c r="N714" s="172">
        <v>3210</v>
      </c>
    </row>
    <row r="715" spans="1:14" x14ac:dyDescent="0.3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49</v>
      </c>
      <c r="G715" s="173">
        <v>3234</v>
      </c>
      <c r="H715" s="179"/>
      <c r="I715" s="179">
        <v>1393</v>
      </c>
      <c r="J715" s="241"/>
      <c r="K715" s="196">
        <v>0</v>
      </c>
      <c r="L715" s="196">
        <v>0</v>
      </c>
      <c r="M715" s="196">
        <f t="shared" si="193"/>
        <v>0</v>
      </c>
      <c r="N715" s="172">
        <v>4910</v>
      </c>
    </row>
    <row r="716" spans="1:14" x14ac:dyDescent="0.3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54</v>
      </c>
      <c r="G716" s="173">
        <v>3234</v>
      </c>
      <c r="H716" s="179"/>
      <c r="I716" s="179">
        <v>1394</v>
      </c>
      <c r="J716" s="241"/>
      <c r="K716" s="196">
        <v>0</v>
      </c>
      <c r="L716" s="196">
        <v>0</v>
      </c>
      <c r="M716" s="196">
        <f t="shared" si="193"/>
        <v>0</v>
      </c>
      <c r="N716" s="172">
        <v>5410</v>
      </c>
    </row>
    <row r="717" spans="1:14" x14ac:dyDescent="0.3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62</v>
      </c>
      <c r="G717" s="173">
        <v>3234</v>
      </c>
      <c r="H717" s="179"/>
      <c r="I717" s="179">
        <v>1395</v>
      </c>
      <c r="J717" s="241"/>
      <c r="K717" s="196">
        <v>0</v>
      </c>
      <c r="L717" s="196">
        <v>0</v>
      </c>
      <c r="M717" s="196">
        <f t="shared" si="193"/>
        <v>0</v>
      </c>
      <c r="N717" s="172">
        <v>6210</v>
      </c>
    </row>
    <row r="718" spans="1:14" x14ac:dyDescent="0.3">
      <c r="A718" s="27">
        <f t="shared" si="191"/>
        <v>3234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72</v>
      </c>
      <c r="G718" s="173">
        <v>3234</v>
      </c>
      <c r="H718" s="179"/>
      <c r="I718" s="179">
        <v>1396</v>
      </c>
      <c r="J718" s="241"/>
      <c r="K718" s="196">
        <v>0</v>
      </c>
      <c r="L718" s="196">
        <v>0</v>
      </c>
      <c r="M718" s="196">
        <f t="shared" si="193"/>
        <v>0</v>
      </c>
      <c r="N718" s="172">
        <v>7210</v>
      </c>
    </row>
    <row r="719" spans="1:14" x14ac:dyDescent="0.3">
      <c r="A719" s="27">
        <f t="shared" si="191"/>
        <v>3234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82</v>
      </c>
      <c r="G719" s="173">
        <v>3234</v>
      </c>
      <c r="H719" s="179"/>
      <c r="I719" s="179">
        <v>1397</v>
      </c>
      <c r="J719" s="242"/>
      <c r="K719" s="196">
        <v>0</v>
      </c>
      <c r="L719" s="196">
        <v>0</v>
      </c>
      <c r="M719" s="196">
        <f t="shared" si="193"/>
        <v>0</v>
      </c>
      <c r="N719" s="172">
        <v>8210</v>
      </c>
    </row>
    <row r="720" spans="1:14" x14ac:dyDescent="0.3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32</v>
      </c>
      <c r="G720" s="173">
        <v>3235</v>
      </c>
      <c r="H720" s="179"/>
      <c r="I720" s="179">
        <v>1398</v>
      </c>
      <c r="J720" s="238" t="s">
        <v>141</v>
      </c>
      <c r="K720" s="196">
        <v>4500</v>
      </c>
      <c r="L720" s="196">
        <v>0</v>
      </c>
      <c r="M720" s="196">
        <f t="shared" si="193"/>
        <v>4500</v>
      </c>
      <c r="N720" s="172">
        <v>3210</v>
      </c>
    </row>
    <row r="721" spans="1:14" x14ac:dyDescent="0.3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49</v>
      </c>
      <c r="G721" s="173">
        <v>3235</v>
      </c>
      <c r="H721" s="179"/>
      <c r="I721" s="179">
        <v>1399</v>
      </c>
      <c r="J721" s="241"/>
      <c r="K721" s="196">
        <v>0</v>
      </c>
      <c r="L721" s="196">
        <v>0</v>
      </c>
      <c r="M721" s="196">
        <f t="shared" si="193"/>
        <v>0</v>
      </c>
      <c r="N721" s="172">
        <v>4910</v>
      </c>
    </row>
    <row r="722" spans="1:14" x14ac:dyDescent="0.3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54</v>
      </c>
      <c r="G722" s="173">
        <v>3235</v>
      </c>
      <c r="H722" s="179"/>
      <c r="I722" s="179">
        <v>1400</v>
      </c>
      <c r="J722" s="241"/>
      <c r="K722" s="196">
        <v>0</v>
      </c>
      <c r="L722" s="196">
        <v>0</v>
      </c>
      <c r="M722" s="196">
        <f t="shared" si="193"/>
        <v>0</v>
      </c>
      <c r="N722" s="172">
        <v>5410</v>
      </c>
    </row>
    <row r="723" spans="1:14" x14ac:dyDescent="0.3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62</v>
      </c>
      <c r="G723" s="173">
        <v>3235</v>
      </c>
      <c r="H723" s="179"/>
      <c r="I723" s="179">
        <v>1401</v>
      </c>
      <c r="J723" s="241"/>
      <c r="K723" s="196">
        <v>0</v>
      </c>
      <c r="L723" s="196">
        <v>0</v>
      </c>
      <c r="M723" s="196">
        <f t="shared" si="193"/>
        <v>0</v>
      </c>
      <c r="N723" s="172">
        <v>6210</v>
      </c>
    </row>
    <row r="724" spans="1:14" x14ac:dyDescent="0.3">
      <c r="A724" s="27">
        <f t="shared" si="191"/>
        <v>3235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72</v>
      </c>
      <c r="G724" s="173">
        <v>3235</v>
      </c>
      <c r="H724" s="179"/>
      <c r="I724" s="179">
        <v>1402</v>
      </c>
      <c r="J724" s="241"/>
      <c r="K724" s="196">
        <v>0</v>
      </c>
      <c r="L724" s="196">
        <v>0</v>
      </c>
      <c r="M724" s="196">
        <f t="shared" si="193"/>
        <v>0</v>
      </c>
      <c r="N724" s="172">
        <v>7210</v>
      </c>
    </row>
    <row r="725" spans="1:14" x14ac:dyDescent="0.3">
      <c r="A725" s="27">
        <f t="shared" si="191"/>
        <v>3235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82</v>
      </c>
      <c r="G725" s="173">
        <v>3235</v>
      </c>
      <c r="H725" s="179"/>
      <c r="I725" s="179">
        <v>1403</v>
      </c>
      <c r="J725" s="242"/>
      <c r="K725" s="196">
        <v>0</v>
      </c>
      <c r="L725" s="196">
        <v>0</v>
      </c>
      <c r="M725" s="196">
        <f t="shared" si="193"/>
        <v>0</v>
      </c>
      <c r="N725" s="172">
        <v>8210</v>
      </c>
    </row>
    <row r="726" spans="1:14" x14ac:dyDescent="0.3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32</v>
      </c>
      <c r="G726" s="173">
        <v>3236</v>
      </c>
      <c r="H726" s="179"/>
      <c r="I726" s="179">
        <v>1404</v>
      </c>
      <c r="J726" s="238" t="s">
        <v>142</v>
      </c>
      <c r="K726" s="196">
        <v>20000</v>
      </c>
      <c r="L726" s="196">
        <v>0</v>
      </c>
      <c r="M726" s="196">
        <f t="shared" si="193"/>
        <v>20000</v>
      </c>
      <c r="N726" s="172">
        <v>3210</v>
      </c>
    </row>
    <row r="727" spans="1:14" x14ac:dyDescent="0.3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49</v>
      </c>
      <c r="G727" s="173">
        <v>3236</v>
      </c>
      <c r="H727" s="179"/>
      <c r="I727" s="179">
        <v>1405</v>
      </c>
      <c r="J727" s="241"/>
      <c r="K727" s="196">
        <v>0</v>
      </c>
      <c r="L727" s="196">
        <v>0</v>
      </c>
      <c r="M727" s="196">
        <f t="shared" si="193"/>
        <v>0</v>
      </c>
      <c r="N727" s="172">
        <v>4910</v>
      </c>
    </row>
    <row r="728" spans="1:14" x14ac:dyDescent="0.3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54</v>
      </c>
      <c r="G728" s="173">
        <v>3236</v>
      </c>
      <c r="H728" s="179"/>
      <c r="I728" s="179">
        <v>1406</v>
      </c>
      <c r="J728" s="241"/>
      <c r="K728" s="196">
        <v>0</v>
      </c>
      <c r="L728" s="196">
        <v>0</v>
      </c>
      <c r="M728" s="196">
        <f t="shared" ref="M728:M749" si="194">K728+L728</f>
        <v>0</v>
      </c>
      <c r="N728" s="172">
        <v>5410</v>
      </c>
    </row>
    <row r="729" spans="1:14" x14ac:dyDescent="0.3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62</v>
      </c>
      <c r="G729" s="173">
        <v>3236</v>
      </c>
      <c r="H729" s="179"/>
      <c r="I729" s="179">
        <v>1407</v>
      </c>
      <c r="J729" s="241"/>
      <c r="K729" s="196">
        <v>0</v>
      </c>
      <c r="L729" s="196">
        <v>0</v>
      </c>
      <c r="M729" s="196">
        <f t="shared" si="194"/>
        <v>0</v>
      </c>
      <c r="N729" s="172">
        <v>6210</v>
      </c>
    </row>
    <row r="730" spans="1:14" x14ac:dyDescent="0.3">
      <c r="A730" s="27">
        <f t="shared" si="191"/>
        <v>3236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72</v>
      </c>
      <c r="G730" s="173">
        <v>3236</v>
      </c>
      <c r="H730" s="179"/>
      <c r="I730" s="179">
        <v>1408</v>
      </c>
      <c r="J730" s="241"/>
      <c r="K730" s="196">
        <v>0</v>
      </c>
      <c r="L730" s="196">
        <v>0</v>
      </c>
      <c r="M730" s="196">
        <f t="shared" si="194"/>
        <v>0</v>
      </c>
      <c r="N730" s="172">
        <v>7210</v>
      </c>
    </row>
    <row r="731" spans="1:14" x14ac:dyDescent="0.3">
      <c r="A731" s="27">
        <f t="shared" si="191"/>
        <v>3236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82</v>
      </c>
      <c r="G731" s="173">
        <v>3236</v>
      </c>
      <c r="H731" s="179"/>
      <c r="I731" s="179">
        <v>1409</v>
      </c>
      <c r="J731" s="242"/>
      <c r="K731" s="196">
        <v>0</v>
      </c>
      <c r="L731" s="196">
        <v>0</v>
      </c>
      <c r="M731" s="196">
        <f t="shared" si="194"/>
        <v>0</v>
      </c>
      <c r="N731" s="172">
        <v>8210</v>
      </c>
    </row>
    <row r="732" spans="1:14" x14ac:dyDescent="0.3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32</v>
      </c>
      <c r="G732" s="173">
        <v>3237</v>
      </c>
      <c r="H732" s="179"/>
      <c r="I732" s="179">
        <v>1410</v>
      </c>
      <c r="J732" s="238" t="s">
        <v>164</v>
      </c>
      <c r="K732" s="196">
        <v>30000</v>
      </c>
      <c r="L732" s="196">
        <v>-10000</v>
      </c>
      <c r="M732" s="196">
        <f t="shared" si="194"/>
        <v>20000</v>
      </c>
      <c r="N732" s="172">
        <v>3210</v>
      </c>
    </row>
    <row r="733" spans="1:14" x14ac:dyDescent="0.3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49</v>
      </c>
      <c r="G733" s="173">
        <v>3237</v>
      </c>
      <c r="H733" s="179"/>
      <c r="I733" s="179">
        <v>1411</v>
      </c>
      <c r="J733" s="241"/>
      <c r="K733" s="196">
        <v>0</v>
      </c>
      <c r="L733" s="196">
        <v>0</v>
      </c>
      <c r="M733" s="196">
        <f t="shared" si="194"/>
        <v>0</v>
      </c>
      <c r="N733" s="172">
        <v>4910</v>
      </c>
    </row>
    <row r="734" spans="1:14" x14ac:dyDescent="0.3">
      <c r="A734" s="27">
        <f t="shared" si="191"/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54</v>
      </c>
      <c r="G734" s="173">
        <v>3237</v>
      </c>
      <c r="H734" s="179"/>
      <c r="I734" s="179">
        <v>1412</v>
      </c>
      <c r="J734" s="241"/>
      <c r="K734" s="196">
        <v>0</v>
      </c>
      <c r="L734" s="196">
        <v>0</v>
      </c>
      <c r="M734" s="196">
        <f t="shared" si="194"/>
        <v>0</v>
      </c>
      <c r="N734" s="172">
        <v>5410</v>
      </c>
    </row>
    <row r="735" spans="1:14" x14ac:dyDescent="0.3">
      <c r="A735" s="27">
        <f t="shared" si="191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62</v>
      </c>
      <c r="G735" s="173">
        <v>3237</v>
      </c>
      <c r="H735" s="179"/>
      <c r="I735" s="179">
        <v>1413</v>
      </c>
      <c r="J735" s="241"/>
      <c r="K735" s="196">
        <v>0</v>
      </c>
      <c r="L735" s="196">
        <v>0</v>
      </c>
      <c r="M735" s="196">
        <f t="shared" si="194"/>
        <v>0</v>
      </c>
      <c r="N735" s="172">
        <v>6210</v>
      </c>
    </row>
    <row r="736" spans="1:14" x14ac:dyDescent="0.3">
      <c r="A736" s="27">
        <f t="shared" ref="A736:A799" si="195">G736</f>
        <v>3237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72</v>
      </c>
      <c r="G736" s="173">
        <v>3237</v>
      </c>
      <c r="H736" s="179"/>
      <c r="I736" s="179">
        <v>1414</v>
      </c>
      <c r="J736" s="241"/>
      <c r="K736" s="196">
        <v>0</v>
      </c>
      <c r="L736" s="196">
        <v>0</v>
      </c>
      <c r="M736" s="196">
        <f t="shared" si="194"/>
        <v>0</v>
      </c>
      <c r="N736" s="172">
        <v>7210</v>
      </c>
    </row>
    <row r="737" spans="1:14" x14ac:dyDescent="0.3">
      <c r="A737" s="27">
        <f t="shared" si="195"/>
        <v>3237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82</v>
      </c>
      <c r="G737" s="173">
        <v>3237</v>
      </c>
      <c r="H737" s="179"/>
      <c r="I737" s="179">
        <v>1415</v>
      </c>
      <c r="J737" s="242"/>
      <c r="K737" s="196">
        <v>0</v>
      </c>
      <c r="L737" s="196">
        <v>0</v>
      </c>
      <c r="M737" s="196">
        <f t="shared" si="194"/>
        <v>0</v>
      </c>
      <c r="N737" s="172">
        <v>8210</v>
      </c>
    </row>
    <row r="738" spans="1:14" x14ac:dyDescent="0.3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32</v>
      </c>
      <c r="G738" s="173">
        <v>3238</v>
      </c>
      <c r="H738" s="179"/>
      <c r="I738" s="179">
        <v>1416</v>
      </c>
      <c r="J738" s="238" t="s">
        <v>144</v>
      </c>
      <c r="K738" s="196">
        <v>5000</v>
      </c>
      <c r="L738" s="196">
        <v>0</v>
      </c>
      <c r="M738" s="196">
        <f t="shared" si="194"/>
        <v>5000</v>
      </c>
      <c r="N738" s="172">
        <v>3210</v>
      </c>
    </row>
    <row r="739" spans="1:14" x14ac:dyDescent="0.3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49</v>
      </c>
      <c r="G739" s="173">
        <v>3238</v>
      </c>
      <c r="H739" s="179"/>
      <c r="I739" s="179">
        <v>1417</v>
      </c>
      <c r="J739" s="241"/>
      <c r="K739" s="196">
        <v>0</v>
      </c>
      <c r="L739" s="196">
        <v>0</v>
      </c>
      <c r="M739" s="196">
        <f t="shared" si="194"/>
        <v>0</v>
      </c>
      <c r="N739" s="172">
        <v>4910</v>
      </c>
    </row>
    <row r="740" spans="1:14" x14ac:dyDescent="0.3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54</v>
      </c>
      <c r="G740" s="173">
        <v>3238</v>
      </c>
      <c r="H740" s="179"/>
      <c r="I740" s="179">
        <v>1418</v>
      </c>
      <c r="J740" s="241"/>
      <c r="K740" s="196">
        <v>0</v>
      </c>
      <c r="L740" s="196">
        <v>0</v>
      </c>
      <c r="M740" s="196">
        <f t="shared" si="194"/>
        <v>0</v>
      </c>
      <c r="N740" s="172">
        <v>5410</v>
      </c>
    </row>
    <row r="741" spans="1:14" x14ac:dyDescent="0.3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62</v>
      </c>
      <c r="G741" s="173">
        <v>3238</v>
      </c>
      <c r="H741" s="179"/>
      <c r="I741" s="179">
        <v>1419</v>
      </c>
      <c r="J741" s="241"/>
      <c r="K741" s="196">
        <v>0</v>
      </c>
      <c r="L741" s="196">
        <v>0</v>
      </c>
      <c r="M741" s="196">
        <f t="shared" si="194"/>
        <v>0</v>
      </c>
      <c r="N741" s="172">
        <v>6210</v>
      </c>
    </row>
    <row r="742" spans="1:14" x14ac:dyDescent="0.3">
      <c r="A742" s="27">
        <f t="shared" si="195"/>
        <v>3238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72</v>
      </c>
      <c r="G742" s="173">
        <v>3238</v>
      </c>
      <c r="H742" s="179"/>
      <c r="I742" s="179">
        <v>1420</v>
      </c>
      <c r="J742" s="241"/>
      <c r="K742" s="196">
        <v>0</v>
      </c>
      <c r="L742" s="196">
        <v>0</v>
      </c>
      <c r="M742" s="196">
        <f t="shared" si="194"/>
        <v>0</v>
      </c>
      <c r="N742" s="172">
        <v>7210</v>
      </c>
    </row>
    <row r="743" spans="1:14" x14ac:dyDescent="0.3">
      <c r="A743" s="27">
        <f t="shared" si="195"/>
        <v>3238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82</v>
      </c>
      <c r="G743" s="173">
        <v>3238</v>
      </c>
      <c r="H743" s="179"/>
      <c r="I743" s="179">
        <v>1421</v>
      </c>
      <c r="J743" s="242"/>
      <c r="K743" s="196">
        <v>0</v>
      </c>
      <c r="L743" s="196">
        <v>0</v>
      </c>
      <c r="M743" s="196">
        <f t="shared" si="194"/>
        <v>0</v>
      </c>
      <c r="N743" s="172">
        <v>8210</v>
      </c>
    </row>
    <row r="744" spans="1:14" x14ac:dyDescent="0.3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32</v>
      </c>
      <c r="G744" s="173">
        <v>3239</v>
      </c>
      <c r="H744" s="179"/>
      <c r="I744" s="179">
        <v>1422</v>
      </c>
      <c r="J744" s="238" t="s">
        <v>145</v>
      </c>
      <c r="K744" s="196">
        <v>50000</v>
      </c>
      <c r="L744" s="196">
        <v>70000</v>
      </c>
      <c r="M744" s="196">
        <f t="shared" si="194"/>
        <v>120000</v>
      </c>
      <c r="N744" s="172">
        <v>3210</v>
      </c>
    </row>
    <row r="745" spans="1:14" x14ac:dyDescent="0.3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49</v>
      </c>
      <c r="G745" s="173">
        <v>3239</v>
      </c>
      <c r="H745" s="179"/>
      <c r="I745" s="179">
        <v>1423</v>
      </c>
      <c r="J745" s="241"/>
      <c r="K745" s="196">
        <v>0</v>
      </c>
      <c r="L745" s="196">
        <v>0</v>
      </c>
      <c r="M745" s="196">
        <f t="shared" si="194"/>
        <v>0</v>
      </c>
      <c r="N745" s="172">
        <v>4910</v>
      </c>
    </row>
    <row r="746" spans="1:14" x14ac:dyDescent="0.3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54</v>
      </c>
      <c r="G746" s="173">
        <v>3239</v>
      </c>
      <c r="H746" s="179"/>
      <c r="I746" s="179">
        <v>1424</v>
      </c>
      <c r="J746" s="241"/>
      <c r="K746" s="196">
        <v>0</v>
      </c>
      <c r="L746" s="196">
        <v>0</v>
      </c>
      <c r="M746" s="196">
        <f t="shared" si="194"/>
        <v>0</v>
      </c>
      <c r="N746" s="172">
        <v>5410</v>
      </c>
    </row>
    <row r="747" spans="1:14" x14ac:dyDescent="0.3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62</v>
      </c>
      <c r="G747" s="173">
        <v>3239</v>
      </c>
      <c r="H747" s="179"/>
      <c r="I747" s="179">
        <v>1425</v>
      </c>
      <c r="J747" s="241"/>
      <c r="K747" s="196">
        <v>0</v>
      </c>
      <c r="L747" s="196">
        <v>0</v>
      </c>
      <c r="M747" s="196">
        <f t="shared" si="194"/>
        <v>0</v>
      </c>
      <c r="N747" s="172">
        <v>6210</v>
      </c>
    </row>
    <row r="748" spans="1:14" x14ac:dyDescent="0.3">
      <c r="A748" s="27">
        <f t="shared" si="195"/>
        <v>3239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 t="s">
        <v>195</v>
      </c>
      <c r="F748" s="152">
        <v>72</v>
      </c>
      <c r="G748" s="173">
        <v>3239</v>
      </c>
      <c r="H748" s="179"/>
      <c r="I748" s="179">
        <v>1426</v>
      </c>
      <c r="J748" s="241"/>
      <c r="K748" s="196">
        <v>0</v>
      </c>
      <c r="L748" s="196">
        <v>0</v>
      </c>
      <c r="M748" s="196">
        <f t="shared" si="194"/>
        <v>0</v>
      </c>
      <c r="N748" s="172">
        <v>7210</v>
      </c>
    </row>
    <row r="749" spans="1:14" x14ac:dyDescent="0.3">
      <c r="A749" s="27">
        <f t="shared" si="195"/>
        <v>3239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82</v>
      </c>
      <c r="G749" s="173">
        <v>3239</v>
      </c>
      <c r="H749" s="179"/>
      <c r="I749" s="179">
        <v>1427</v>
      </c>
      <c r="J749" s="242"/>
      <c r="K749" s="196">
        <v>0</v>
      </c>
      <c r="L749" s="196">
        <v>0</v>
      </c>
      <c r="M749" s="196">
        <f t="shared" si="194"/>
        <v>0</v>
      </c>
      <c r="N749" s="172">
        <v>8210</v>
      </c>
    </row>
    <row r="750" spans="1:14" ht="26.4" x14ac:dyDescent="0.3">
      <c r="A750" s="27">
        <f t="shared" si="195"/>
        <v>324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/>
      <c r="F750" s="152"/>
      <c r="G750" s="173">
        <v>324</v>
      </c>
      <c r="H750" s="174"/>
      <c r="I750" s="174"/>
      <c r="J750" s="192" t="s">
        <v>146</v>
      </c>
      <c r="K750" s="176">
        <f>SUM(K751:K756)</f>
        <v>5327</v>
      </c>
      <c r="L750" s="176">
        <f>SUM(L751:L756)</f>
        <v>-3327</v>
      </c>
      <c r="M750" s="176">
        <f t="shared" ref="M750" si="196">SUM(M751:M756)</f>
        <v>2000</v>
      </c>
      <c r="N750" s="172"/>
    </row>
    <row r="751" spans="1:14" x14ac:dyDescent="0.3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32</v>
      </c>
      <c r="G751" s="173">
        <v>3241</v>
      </c>
      <c r="H751" s="179"/>
      <c r="I751" s="179">
        <v>1428</v>
      </c>
      <c r="J751" s="238" t="s">
        <v>146</v>
      </c>
      <c r="K751" s="196">
        <v>5327</v>
      </c>
      <c r="L751" s="196">
        <v>-3327</v>
      </c>
      <c r="M751" s="196">
        <f t="shared" ref="M751:M756" si="197">K751+L751</f>
        <v>2000</v>
      </c>
      <c r="N751" s="172">
        <v>3210</v>
      </c>
    </row>
    <row r="752" spans="1:14" x14ac:dyDescent="0.3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49</v>
      </c>
      <c r="G752" s="173">
        <v>3241</v>
      </c>
      <c r="H752" s="179"/>
      <c r="I752" s="179">
        <v>1429</v>
      </c>
      <c r="J752" s="241"/>
      <c r="K752" s="196">
        <v>0</v>
      </c>
      <c r="L752" s="196">
        <v>0</v>
      </c>
      <c r="M752" s="196">
        <f t="shared" si="197"/>
        <v>0</v>
      </c>
      <c r="N752" s="172">
        <v>4910</v>
      </c>
    </row>
    <row r="753" spans="1:14" x14ac:dyDescent="0.3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54</v>
      </c>
      <c r="G753" s="173">
        <v>3241</v>
      </c>
      <c r="H753" s="179"/>
      <c r="I753" s="179">
        <v>1430</v>
      </c>
      <c r="J753" s="241"/>
      <c r="K753" s="196">
        <v>0</v>
      </c>
      <c r="L753" s="196">
        <v>0</v>
      </c>
      <c r="M753" s="196">
        <f t="shared" si="197"/>
        <v>0</v>
      </c>
      <c r="N753" s="172">
        <v>5410</v>
      </c>
    </row>
    <row r="754" spans="1:14" x14ac:dyDescent="0.3">
      <c r="A754" s="27">
        <f t="shared" si="195"/>
        <v>3241</v>
      </c>
      <c r="B754" s="28" t="str">
        <f t="shared" si="175"/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62</v>
      </c>
      <c r="G754" s="173">
        <v>3241</v>
      </c>
      <c r="H754" s="179"/>
      <c r="I754" s="179">
        <v>1431</v>
      </c>
      <c r="J754" s="241"/>
      <c r="K754" s="196">
        <v>0</v>
      </c>
      <c r="L754" s="196">
        <v>0</v>
      </c>
      <c r="M754" s="196">
        <f t="shared" si="197"/>
        <v>0</v>
      </c>
      <c r="N754" s="172">
        <v>6210</v>
      </c>
    </row>
    <row r="755" spans="1:14" x14ac:dyDescent="0.3">
      <c r="A755" s="27">
        <f t="shared" si="195"/>
        <v>3241</v>
      </c>
      <c r="B755" s="28" t="str">
        <f t="shared" si="175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 t="s">
        <v>195</v>
      </c>
      <c r="F755" s="152">
        <v>72</v>
      </c>
      <c r="G755" s="173">
        <v>3241</v>
      </c>
      <c r="H755" s="179"/>
      <c r="I755" s="179">
        <v>1432</v>
      </c>
      <c r="J755" s="241"/>
      <c r="K755" s="196">
        <v>0</v>
      </c>
      <c r="L755" s="196">
        <v>0</v>
      </c>
      <c r="M755" s="196">
        <f t="shared" si="197"/>
        <v>0</v>
      </c>
      <c r="N755" s="172">
        <v>7210</v>
      </c>
    </row>
    <row r="756" spans="1:14" x14ac:dyDescent="0.3">
      <c r="A756" s="27">
        <f t="shared" si="195"/>
        <v>3241</v>
      </c>
      <c r="B756" s="28" t="str">
        <f t="shared" ref="B756:B819" si="198">IF(H756&gt;0,F756," ")</f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82</v>
      </c>
      <c r="G756" s="173">
        <v>3241</v>
      </c>
      <c r="H756" s="179"/>
      <c r="I756" s="179">
        <v>1433</v>
      </c>
      <c r="J756" s="242"/>
      <c r="K756" s="196">
        <v>0</v>
      </c>
      <c r="L756" s="196">
        <v>0</v>
      </c>
      <c r="M756" s="196">
        <f t="shared" si="197"/>
        <v>0</v>
      </c>
      <c r="N756" s="172">
        <v>8210</v>
      </c>
    </row>
    <row r="757" spans="1:14" ht="26.4" x14ac:dyDescent="0.3">
      <c r="A757" s="27">
        <f t="shared" si="195"/>
        <v>329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/>
      <c r="F757" s="152"/>
      <c r="G757" s="173">
        <v>329</v>
      </c>
      <c r="H757" s="174"/>
      <c r="I757" s="174"/>
      <c r="J757" s="192" t="s">
        <v>147</v>
      </c>
      <c r="K757" s="176">
        <f>SUM(K758:K799)</f>
        <v>145000</v>
      </c>
      <c r="L757" s="176">
        <f>SUM(L758:L799)</f>
        <v>16000</v>
      </c>
      <c r="M757" s="176">
        <f t="shared" ref="M757" si="199">SUM(M758:M799)</f>
        <v>161000</v>
      </c>
      <c r="N757" s="172"/>
    </row>
    <row r="758" spans="1:14" x14ac:dyDescent="0.3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32</v>
      </c>
      <c r="G758" s="173">
        <v>3291</v>
      </c>
      <c r="H758" s="179"/>
      <c r="I758" s="179">
        <v>1434</v>
      </c>
      <c r="J758" s="238" t="s">
        <v>172</v>
      </c>
      <c r="K758" s="196">
        <v>0</v>
      </c>
      <c r="L758" s="196">
        <v>0</v>
      </c>
      <c r="M758" s="196">
        <f t="shared" ref="M758:M799" si="200">K758+L758</f>
        <v>0</v>
      </c>
      <c r="N758" s="172">
        <v>3210</v>
      </c>
    </row>
    <row r="759" spans="1:14" x14ac:dyDescent="0.3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49</v>
      </c>
      <c r="G759" s="173">
        <v>3291</v>
      </c>
      <c r="H759" s="179"/>
      <c r="I759" s="179">
        <v>1435</v>
      </c>
      <c r="J759" s="241"/>
      <c r="K759" s="196">
        <v>0</v>
      </c>
      <c r="L759" s="196">
        <v>0</v>
      </c>
      <c r="M759" s="196">
        <f t="shared" si="200"/>
        <v>0</v>
      </c>
      <c r="N759" s="172">
        <v>4910</v>
      </c>
    </row>
    <row r="760" spans="1:14" x14ac:dyDescent="0.3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54</v>
      </c>
      <c r="G760" s="173">
        <v>3291</v>
      </c>
      <c r="H760" s="179"/>
      <c r="I760" s="179">
        <v>1436</v>
      </c>
      <c r="J760" s="241"/>
      <c r="K760" s="196">
        <v>0</v>
      </c>
      <c r="L760" s="196">
        <v>0</v>
      </c>
      <c r="M760" s="196">
        <f t="shared" si="200"/>
        <v>0</v>
      </c>
      <c r="N760" s="172">
        <v>5410</v>
      </c>
    </row>
    <row r="761" spans="1:14" x14ac:dyDescent="0.3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62</v>
      </c>
      <c r="G761" s="173">
        <v>3291</v>
      </c>
      <c r="H761" s="179"/>
      <c r="I761" s="179">
        <v>1437</v>
      </c>
      <c r="J761" s="241"/>
      <c r="K761" s="196">
        <v>0</v>
      </c>
      <c r="L761" s="196">
        <v>0</v>
      </c>
      <c r="M761" s="196">
        <f t="shared" si="200"/>
        <v>0</v>
      </c>
      <c r="N761" s="172">
        <v>6210</v>
      </c>
    </row>
    <row r="762" spans="1:14" x14ac:dyDescent="0.3">
      <c r="A762" s="27">
        <f t="shared" si="195"/>
        <v>3291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72</v>
      </c>
      <c r="G762" s="173">
        <v>3291</v>
      </c>
      <c r="H762" s="179"/>
      <c r="I762" s="179">
        <v>1438</v>
      </c>
      <c r="J762" s="241"/>
      <c r="K762" s="196">
        <v>0</v>
      </c>
      <c r="L762" s="196">
        <v>0</v>
      </c>
      <c r="M762" s="196">
        <f t="shared" si="200"/>
        <v>0</v>
      </c>
      <c r="N762" s="172">
        <v>7210</v>
      </c>
    </row>
    <row r="763" spans="1:14" x14ac:dyDescent="0.3">
      <c r="A763" s="27">
        <f t="shared" si="195"/>
        <v>3291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82</v>
      </c>
      <c r="G763" s="173">
        <v>3291</v>
      </c>
      <c r="H763" s="179"/>
      <c r="I763" s="179">
        <v>1439</v>
      </c>
      <c r="J763" s="242"/>
      <c r="K763" s="196">
        <v>0</v>
      </c>
      <c r="L763" s="196">
        <v>0</v>
      </c>
      <c r="M763" s="196">
        <f t="shared" si="200"/>
        <v>0</v>
      </c>
      <c r="N763" s="172">
        <v>8210</v>
      </c>
    </row>
    <row r="764" spans="1:14" x14ac:dyDescent="0.3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32</v>
      </c>
      <c r="G764" s="173">
        <v>3292</v>
      </c>
      <c r="H764" s="179"/>
      <c r="I764" s="179">
        <v>1440</v>
      </c>
      <c r="J764" s="238" t="s">
        <v>148</v>
      </c>
      <c r="K764" s="196">
        <v>5000</v>
      </c>
      <c r="L764" s="196">
        <v>0</v>
      </c>
      <c r="M764" s="196">
        <f t="shared" si="200"/>
        <v>5000</v>
      </c>
      <c r="N764" s="172">
        <v>3210</v>
      </c>
    </row>
    <row r="765" spans="1:14" x14ac:dyDescent="0.3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49</v>
      </c>
      <c r="G765" s="173">
        <v>3292</v>
      </c>
      <c r="H765" s="179"/>
      <c r="I765" s="179">
        <v>1441</v>
      </c>
      <c r="J765" s="241"/>
      <c r="K765" s="196">
        <v>0</v>
      </c>
      <c r="L765" s="196">
        <v>0</v>
      </c>
      <c r="M765" s="196">
        <f t="shared" si="200"/>
        <v>0</v>
      </c>
      <c r="N765" s="172">
        <v>4910</v>
      </c>
    </row>
    <row r="766" spans="1:14" x14ac:dyDescent="0.3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54</v>
      </c>
      <c r="G766" s="173">
        <v>3292</v>
      </c>
      <c r="H766" s="179"/>
      <c r="I766" s="179">
        <v>1442</v>
      </c>
      <c r="J766" s="241"/>
      <c r="K766" s="196">
        <v>0</v>
      </c>
      <c r="L766" s="196">
        <v>0</v>
      </c>
      <c r="M766" s="196">
        <f t="shared" si="200"/>
        <v>0</v>
      </c>
      <c r="N766" s="172">
        <v>5410</v>
      </c>
    </row>
    <row r="767" spans="1:14" x14ac:dyDescent="0.3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62</v>
      </c>
      <c r="G767" s="173">
        <v>3292</v>
      </c>
      <c r="H767" s="179"/>
      <c r="I767" s="179">
        <v>1443</v>
      </c>
      <c r="J767" s="241"/>
      <c r="K767" s="196">
        <v>0</v>
      </c>
      <c r="L767" s="196">
        <v>0</v>
      </c>
      <c r="M767" s="196">
        <f t="shared" si="200"/>
        <v>0</v>
      </c>
      <c r="N767" s="172">
        <v>6210</v>
      </c>
    </row>
    <row r="768" spans="1:14" x14ac:dyDescent="0.3">
      <c r="A768" s="27">
        <f t="shared" si="195"/>
        <v>3292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72</v>
      </c>
      <c r="G768" s="173">
        <v>3292</v>
      </c>
      <c r="H768" s="179"/>
      <c r="I768" s="179">
        <v>1444</v>
      </c>
      <c r="J768" s="241"/>
      <c r="K768" s="196">
        <v>0</v>
      </c>
      <c r="L768" s="196">
        <v>0</v>
      </c>
      <c r="M768" s="196">
        <f t="shared" si="200"/>
        <v>0</v>
      </c>
      <c r="N768" s="172">
        <v>7210</v>
      </c>
    </row>
    <row r="769" spans="1:14" x14ac:dyDescent="0.3">
      <c r="A769" s="27">
        <f t="shared" si="195"/>
        <v>3292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82</v>
      </c>
      <c r="G769" s="173">
        <v>3292</v>
      </c>
      <c r="H769" s="179"/>
      <c r="I769" s="179">
        <v>1445</v>
      </c>
      <c r="J769" s="242"/>
      <c r="K769" s="196">
        <v>0</v>
      </c>
      <c r="L769" s="196">
        <v>0</v>
      </c>
      <c r="M769" s="196">
        <f t="shared" si="200"/>
        <v>0</v>
      </c>
      <c r="N769" s="172">
        <v>8210</v>
      </c>
    </row>
    <row r="770" spans="1:14" x14ac:dyDescent="0.3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32</v>
      </c>
      <c r="G770" s="173">
        <v>3293</v>
      </c>
      <c r="H770" s="179"/>
      <c r="I770" s="179">
        <v>1446</v>
      </c>
      <c r="J770" s="238" t="s">
        <v>149</v>
      </c>
      <c r="K770" s="196">
        <v>30000</v>
      </c>
      <c r="L770" s="196">
        <v>10000</v>
      </c>
      <c r="M770" s="196">
        <f t="shared" si="200"/>
        <v>40000</v>
      </c>
      <c r="N770" s="172">
        <v>3210</v>
      </c>
    </row>
    <row r="771" spans="1:14" x14ac:dyDescent="0.3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49</v>
      </c>
      <c r="G771" s="173">
        <v>3293</v>
      </c>
      <c r="H771" s="179"/>
      <c r="I771" s="179">
        <v>1447</v>
      </c>
      <c r="J771" s="241"/>
      <c r="K771" s="196">
        <v>0</v>
      </c>
      <c r="L771" s="196">
        <v>0</v>
      </c>
      <c r="M771" s="196">
        <f t="shared" si="200"/>
        <v>0</v>
      </c>
      <c r="N771" s="172">
        <v>4910</v>
      </c>
    </row>
    <row r="772" spans="1:14" x14ac:dyDescent="0.3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54</v>
      </c>
      <c r="G772" s="173">
        <v>3293</v>
      </c>
      <c r="H772" s="179"/>
      <c r="I772" s="179">
        <v>1448</v>
      </c>
      <c r="J772" s="241"/>
      <c r="K772" s="196">
        <v>0</v>
      </c>
      <c r="L772" s="196">
        <v>0</v>
      </c>
      <c r="M772" s="196">
        <f t="shared" si="200"/>
        <v>0</v>
      </c>
      <c r="N772" s="172">
        <v>5410</v>
      </c>
    </row>
    <row r="773" spans="1:14" x14ac:dyDescent="0.3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62</v>
      </c>
      <c r="G773" s="173">
        <v>3293</v>
      </c>
      <c r="H773" s="179"/>
      <c r="I773" s="179">
        <v>1449</v>
      </c>
      <c r="J773" s="241"/>
      <c r="K773" s="196">
        <v>0</v>
      </c>
      <c r="L773" s="196">
        <v>0</v>
      </c>
      <c r="M773" s="196">
        <f t="shared" si="200"/>
        <v>0</v>
      </c>
      <c r="N773" s="172">
        <v>6210</v>
      </c>
    </row>
    <row r="774" spans="1:14" x14ac:dyDescent="0.3">
      <c r="A774" s="27">
        <f t="shared" si="195"/>
        <v>3293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72</v>
      </c>
      <c r="G774" s="173">
        <v>3293</v>
      </c>
      <c r="H774" s="179"/>
      <c r="I774" s="179">
        <v>1450</v>
      </c>
      <c r="J774" s="241"/>
      <c r="K774" s="196">
        <v>0</v>
      </c>
      <c r="L774" s="196">
        <v>0</v>
      </c>
      <c r="M774" s="196">
        <f t="shared" si="200"/>
        <v>0</v>
      </c>
      <c r="N774" s="172">
        <v>7210</v>
      </c>
    </row>
    <row r="775" spans="1:14" x14ac:dyDescent="0.3">
      <c r="A775" s="27">
        <f t="shared" si="195"/>
        <v>3293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82</v>
      </c>
      <c r="G775" s="173">
        <v>3293</v>
      </c>
      <c r="H775" s="179"/>
      <c r="I775" s="179">
        <v>1451</v>
      </c>
      <c r="J775" s="242"/>
      <c r="K775" s="196">
        <v>0</v>
      </c>
      <c r="L775" s="196">
        <v>0</v>
      </c>
      <c r="M775" s="196">
        <f t="shared" si="200"/>
        <v>0</v>
      </c>
      <c r="N775" s="172">
        <v>8210</v>
      </c>
    </row>
    <row r="776" spans="1:14" x14ac:dyDescent="0.3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32</v>
      </c>
      <c r="G776" s="173">
        <v>3294</v>
      </c>
      <c r="H776" s="179"/>
      <c r="I776" s="179">
        <v>1452</v>
      </c>
      <c r="J776" s="238" t="s">
        <v>150</v>
      </c>
      <c r="K776" s="196">
        <v>0</v>
      </c>
      <c r="L776" s="196">
        <v>0</v>
      </c>
      <c r="M776" s="196">
        <f t="shared" si="200"/>
        <v>0</v>
      </c>
      <c r="N776" s="172">
        <v>3210</v>
      </c>
    </row>
    <row r="777" spans="1:14" x14ac:dyDescent="0.3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49</v>
      </c>
      <c r="G777" s="173">
        <v>3294</v>
      </c>
      <c r="H777" s="179"/>
      <c r="I777" s="179">
        <v>1453</v>
      </c>
      <c r="J777" s="241"/>
      <c r="K777" s="196">
        <v>0</v>
      </c>
      <c r="L777" s="196">
        <v>0</v>
      </c>
      <c r="M777" s="196">
        <f t="shared" si="200"/>
        <v>0</v>
      </c>
      <c r="N777" s="172">
        <v>4910</v>
      </c>
    </row>
    <row r="778" spans="1:14" x14ac:dyDescent="0.3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54</v>
      </c>
      <c r="G778" s="173">
        <v>3294</v>
      </c>
      <c r="H778" s="179"/>
      <c r="I778" s="179">
        <v>1454</v>
      </c>
      <c r="J778" s="241"/>
      <c r="K778" s="196">
        <v>0</v>
      </c>
      <c r="L778" s="196">
        <v>0</v>
      </c>
      <c r="M778" s="196">
        <f t="shared" si="200"/>
        <v>0</v>
      </c>
      <c r="N778" s="172">
        <v>5410</v>
      </c>
    </row>
    <row r="779" spans="1:14" x14ac:dyDescent="0.3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62</v>
      </c>
      <c r="G779" s="173">
        <v>3294</v>
      </c>
      <c r="H779" s="179"/>
      <c r="I779" s="179">
        <v>1455</v>
      </c>
      <c r="J779" s="241"/>
      <c r="K779" s="196">
        <v>0</v>
      </c>
      <c r="L779" s="196">
        <v>0</v>
      </c>
      <c r="M779" s="196">
        <f t="shared" si="200"/>
        <v>0</v>
      </c>
      <c r="N779" s="172">
        <v>6210</v>
      </c>
    </row>
    <row r="780" spans="1:14" x14ac:dyDescent="0.3">
      <c r="A780" s="27">
        <f t="shared" si="195"/>
        <v>3294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72</v>
      </c>
      <c r="G780" s="173">
        <v>3294</v>
      </c>
      <c r="H780" s="179"/>
      <c r="I780" s="179">
        <v>1456</v>
      </c>
      <c r="J780" s="241"/>
      <c r="K780" s="196">
        <v>0</v>
      </c>
      <c r="L780" s="196">
        <v>0</v>
      </c>
      <c r="M780" s="196">
        <f t="shared" si="200"/>
        <v>0</v>
      </c>
      <c r="N780" s="172">
        <v>7210</v>
      </c>
    </row>
    <row r="781" spans="1:14" x14ac:dyDescent="0.3">
      <c r="A781" s="27">
        <f t="shared" si="195"/>
        <v>3294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82</v>
      </c>
      <c r="G781" s="173">
        <v>3294</v>
      </c>
      <c r="H781" s="179"/>
      <c r="I781" s="179">
        <v>1457</v>
      </c>
      <c r="J781" s="242"/>
      <c r="K781" s="196">
        <v>0</v>
      </c>
      <c r="L781" s="196">
        <v>0</v>
      </c>
      <c r="M781" s="196">
        <f t="shared" si="200"/>
        <v>0</v>
      </c>
      <c r="N781" s="172">
        <v>8210</v>
      </c>
    </row>
    <row r="782" spans="1:14" x14ac:dyDescent="0.3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32</v>
      </c>
      <c r="G782" s="173">
        <v>3295</v>
      </c>
      <c r="H782" s="179"/>
      <c r="I782" s="179">
        <v>1458</v>
      </c>
      <c r="J782" s="238" t="s">
        <v>151</v>
      </c>
      <c r="K782" s="196">
        <v>5000</v>
      </c>
      <c r="L782" s="196">
        <v>1000</v>
      </c>
      <c r="M782" s="196">
        <f t="shared" si="200"/>
        <v>6000</v>
      </c>
      <c r="N782" s="172">
        <v>3210</v>
      </c>
    </row>
    <row r="783" spans="1:14" x14ac:dyDescent="0.3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49</v>
      </c>
      <c r="G783" s="173">
        <v>3295</v>
      </c>
      <c r="H783" s="179"/>
      <c r="I783" s="179">
        <v>1459</v>
      </c>
      <c r="J783" s="241"/>
      <c r="K783" s="196">
        <v>0</v>
      </c>
      <c r="L783" s="196">
        <v>0</v>
      </c>
      <c r="M783" s="196">
        <f t="shared" si="200"/>
        <v>0</v>
      </c>
      <c r="N783" s="172">
        <v>4910</v>
      </c>
    </row>
    <row r="784" spans="1:14" x14ac:dyDescent="0.3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54</v>
      </c>
      <c r="G784" s="173">
        <v>3295</v>
      </c>
      <c r="H784" s="179"/>
      <c r="I784" s="179">
        <v>1460</v>
      </c>
      <c r="J784" s="241"/>
      <c r="K784" s="196">
        <v>25000</v>
      </c>
      <c r="L784" s="196">
        <v>0</v>
      </c>
      <c r="M784" s="196">
        <f t="shared" si="200"/>
        <v>25000</v>
      </c>
      <c r="N784" s="172">
        <v>5410</v>
      </c>
    </row>
    <row r="785" spans="1:14" x14ac:dyDescent="0.3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62</v>
      </c>
      <c r="G785" s="173">
        <v>3295</v>
      </c>
      <c r="H785" s="179"/>
      <c r="I785" s="179">
        <v>1461</v>
      </c>
      <c r="J785" s="241"/>
      <c r="K785" s="196">
        <v>0</v>
      </c>
      <c r="L785" s="196">
        <v>0</v>
      </c>
      <c r="M785" s="196">
        <f t="shared" si="200"/>
        <v>0</v>
      </c>
      <c r="N785" s="172">
        <v>6210</v>
      </c>
    </row>
    <row r="786" spans="1:14" x14ac:dyDescent="0.3">
      <c r="A786" s="27">
        <f t="shared" si="195"/>
        <v>3295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72</v>
      </c>
      <c r="G786" s="173">
        <v>3295</v>
      </c>
      <c r="H786" s="179"/>
      <c r="I786" s="179">
        <v>1462</v>
      </c>
      <c r="J786" s="241"/>
      <c r="K786" s="196">
        <v>0</v>
      </c>
      <c r="L786" s="196">
        <v>0</v>
      </c>
      <c r="M786" s="196">
        <f t="shared" si="200"/>
        <v>0</v>
      </c>
      <c r="N786" s="172">
        <v>7210</v>
      </c>
    </row>
    <row r="787" spans="1:14" x14ac:dyDescent="0.3">
      <c r="A787" s="27">
        <f t="shared" si="195"/>
        <v>3295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82</v>
      </c>
      <c r="G787" s="173">
        <v>3295</v>
      </c>
      <c r="H787" s="179"/>
      <c r="I787" s="179">
        <v>1463</v>
      </c>
      <c r="J787" s="242"/>
      <c r="K787" s="196">
        <v>0</v>
      </c>
      <c r="L787" s="196">
        <v>0</v>
      </c>
      <c r="M787" s="196">
        <f t="shared" si="200"/>
        <v>0</v>
      </c>
      <c r="N787" s="172">
        <v>8210</v>
      </c>
    </row>
    <row r="788" spans="1:14" x14ac:dyDescent="0.3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32</v>
      </c>
      <c r="G788" s="173">
        <v>3296</v>
      </c>
      <c r="H788" s="179"/>
      <c r="I788" s="179">
        <v>1464</v>
      </c>
      <c r="J788" s="238" t="s">
        <v>219</v>
      </c>
      <c r="K788" s="196">
        <v>30000</v>
      </c>
      <c r="L788" s="196">
        <v>10000</v>
      </c>
      <c r="M788" s="196">
        <f t="shared" si="200"/>
        <v>40000</v>
      </c>
      <c r="N788" s="172">
        <v>3210</v>
      </c>
    </row>
    <row r="789" spans="1:14" x14ac:dyDescent="0.3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49</v>
      </c>
      <c r="G789" s="173">
        <v>3296</v>
      </c>
      <c r="H789" s="179"/>
      <c r="I789" s="179">
        <v>1465</v>
      </c>
      <c r="J789" s="241"/>
      <c r="K789" s="196">
        <v>0</v>
      </c>
      <c r="L789" s="196">
        <v>0</v>
      </c>
      <c r="M789" s="196">
        <f t="shared" si="200"/>
        <v>0</v>
      </c>
      <c r="N789" s="172">
        <v>4910</v>
      </c>
    </row>
    <row r="790" spans="1:14" x14ac:dyDescent="0.3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54</v>
      </c>
      <c r="G790" s="173">
        <v>3296</v>
      </c>
      <c r="H790" s="179"/>
      <c r="I790" s="179">
        <v>1466</v>
      </c>
      <c r="J790" s="241"/>
      <c r="K790" s="196">
        <v>10000</v>
      </c>
      <c r="L790" s="196">
        <v>-5000</v>
      </c>
      <c r="M790" s="196">
        <f t="shared" si="200"/>
        <v>5000</v>
      </c>
      <c r="N790" s="172">
        <v>5410</v>
      </c>
    </row>
    <row r="791" spans="1:14" x14ac:dyDescent="0.3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62</v>
      </c>
      <c r="G791" s="173">
        <v>3296</v>
      </c>
      <c r="H791" s="179"/>
      <c r="I791" s="179">
        <v>1467</v>
      </c>
      <c r="J791" s="241"/>
      <c r="K791" s="196">
        <v>0</v>
      </c>
      <c r="L791" s="196">
        <v>0</v>
      </c>
      <c r="M791" s="196">
        <f t="shared" si="200"/>
        <v>0</v>
      </c>
      <c r="N791" s="172">
        <v>6210</v>
      </c>
    </row>
    <row r="792" spans="1:14" x14ac:dyDescent="0.3">
      <c r="A792" s="27">
        <f t="shared" si="195"/>
        <v>3296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72</v>
      </c>
      <c r="G792" s="173">
        <v>3296</v>
      </c>
      <c r="H792" s="179"/>
      <c r="I792" s="179">
        <v>1468</v>
      </c>
      <c r="J792" s="241"/>
      <c r="K792" s="196">
        <v>0</v>
      </c>
      <c r="L792" s="196">
        <v>0</v>
      </c>
      <c r="M792" s="196">
        <f t="shared" si="200"/>
        <v>0</v>
      </c>
      <c r="N792" s="172">
        <v>7210</v>
      </c>
    </row>
    <row r="793" spans="1:14" x14ac:dyDescent="0.3">
      <c r="A793" s="27">
        <f t="shared" si="195"/>
        <v>3296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82</v>
      </c>
      <c r="G793" s="173">
        <v>3296</v>
      </c>
      <c r="H793" s="179"/>
      <c r="I793" s="179">
        <v>1469</v>
      </c>
      <c r="J793" s="242"/>
      <c r="K793" s="196">
        <v>0</v>
      </c>
      <c r="L793" s="196">
        <v>0</v>
      </c>
      <c r="M793" s="196">
        <f t="shared" si="200"/>
        <v>0</v>
      </c>
      <c r="N793" s="172">
        <v>8210</v>
      </c>
    </row>
    <row r="794" spans="1:14" x14ac:dyDescent="0.3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32</v>
      </c>
      <c r="G794" s="173">
        <v>3299</v>
      </c>
      <c r="H794" s="179"/>
      <c r="I794" s="179">
        <v>1470</v>
      </c>
      <c r="J794" s="238" t="s">
        <v>147</v>
      </c>
      <c r="K794" s="196">
        <v>40000</v>
      </c>
      <c r="L794" s="196">
        <v>0</v>
      </c>
      <c r="M794" s="196">
        <f t="shared" si="200"/>
        <v>40000</v>
      </c>
      <c r="N794" s="172">
        <v>3210</v>
      </c>
    </row>
    <row r="795" spans="1:14" x14ac:dyDescent="0.3">
      <c r="A795" s="27">
        <f t="shared" si="195"/>
        <v>3299</v>
      </c>
      <c r="B795" s="28" t="str">
        <f t="shared" si="198"/>
        <v xml:space="preserve"> </v>
      </c>
      <c r="C795" s="35" t="str">
        <f t="shared" si="189"/>
        <v xml:space="preserve">  </v>
      </c>
      <c r="D795" s="35" t="str">
        <f t="shared" si="190"/>
        <v xml:space="preserve">  </v>
      </c>
      <c r="E795" s="36" t="s">
        <v>195</v>
      </c>
      <c r="F795" s="152">
        <v>49</v>
      </c>
      <c r="G795" s="173">
        <v>3299</v>
      </c>
      <c r="H795" s="179"/>
      <c r="I795" s="179">
        <v>1471</v>
      </c>
      <c r="J795" s="241"/>
      <c r="K795" s="196">
        <v>0</v>
      </c>
      <c r="L795" s="196">
        <v>0</v>
      </c>
      <c r="M795" s="196">
        <f t="shared" si="200"/>
        <v>0</v>
      </c>
      <c r="N795" s="172">
        <v>4910</v>
      </c>
    </row>
    <row r="796" spans="1:14" x14ac:dyDescent="0.3">
      <c r="A796" s="27">
        <f t="shared" si="195"/>
        <v>3299</v>
      </c>
      <c r="B796" s="28" t="str">
        <f t="shared" si="198"/>
        <v xml:space="preserve"> </v>
      </c>
      <c r="C796" s="35" t="str">
        <f t="shared" si="189"/>
        <v xml:space="preserve">  </v>
      </c>
      <c r="D796" s="35" t="str">
        <f t="shared" si="190"/>
        <v xml:space="preserve">  </v>
      </c>
      <c r="E796" s="36" t="s">
        <v>195</v>
      </c>
      <c r="F796" s="152">
        <v>54</v>
      </c>
      <c r="G796" s="173">
        <v>3299</v>
      </c>
      <c r="H796" s="179"/>
      <c r="I796" s="179">
        <v>1472</v>
      </c>
      <c r="J796" s="241"/>
      <c r="K796" s="196">
        <v>0</v>
      </c>
      <c r="L796" s="196">
        <v>0</v>
      </c>
      <c r="M796" s="196">
        <f t="shared" si="200"/>
        <v>0</v>
      </c>
      <c r="N796" s="172">
        <v>5410</v>
      </c>
    </row>
    <row r="797" spans="1:14" x14ac:dyDescent="0.3">
      <c r="A797" s="27">
        <f t="shared" si="195"/>
        <v>3299</v>
      </c>
      <c r="B797" s="28" t="str">
        <f t="shared" si="198"/>
        <v xml:space="preserve"> </v>
      </c>
      <c r="C797" s="35" t="str">
        <f t="shared" ref="C797:C843" si="201">IF(H797&gt;0,LEFT(E797,3),"  ")</f>
        <v xml:space="preserve">  </v>
      </c>
      <c r="D797" s="35" t="str">
        <f t="shared" ref="D797:D843" si="202">IF(H797&gt;0,LEFT(E797,4),"  ")</f>
        <v xml:space="preserve">  </v>
      </c>
      <c r="E797" s="36" t="s">
        <v>195</v>
      </c>
      <c r="F797" s="152">
        <v>62</v>
      </c>
      <c r="G797" s="173">
        <v>3299</v>
      </c>
      <c r="H797" s="179"/>
      <c r="I797" s="179">
        <v>1473</v>
      </c>
      <c r="J797" s="241"/>
      <c r="K797" s="196">
        <v>0</v>
      </c>
      <c r="L797" s="196">
        <v>0</v>
      </c>
      <c r="M797" s="196">
        <f t="shared" si="200"/>
        <v>0</v>
      </c>
      <c r="N797" s="172">
        <v>6210</v>
      </c>
    </row>
    <row r="798" spans="1:14" x14ac:dyDescent="0.3">
      <c r="A798" s="27">
        <f t="shared" si="195"/>
        <v>3299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 t="s">
        <v>195</v>
      </c>
      <c r="F798" s="152">
        <v>72</v>
      </c>
      <c r="G798" s="173">
        <v>3299</v>
      </c>
      <c r="H798" s="179"/>
      <c r="I798" s="179">
        <v>1474</v>
      </c>
      <c r="J798" s="241"/>
      <c r="K798" s="196">
        <v>0</v>
      </c>
      <c r="L798" s="196">
        <v>0</v>
      </c>
      <c r="M798" s="196">
        <f t="shared" si="200"/>
        <v>0</v>
      </c>
      <c r="N798" s="172">
        <v>7210</v>
      </c>
    </row>
    <row r="799" spans="1:14" x14ac:dyDescent="0.3">
      <c r="A799" s="27">
        <f t="shared" si="195"/>
        <v>3299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 t="s">
        <v>195</v>
      </c>
      <c r="F799" s="152">
        <v>82</v>
      </c>
      <c r="G799" s="173">
        <v>3299</v>
      </c>
      <c r="H799" s="179"/>
      <c r="I799" s="179">
        <v>1475</v>
      </c>
      <c r="J799" s="242"/>
      <c r="K799" s="196">
        <v>0</v>
      </c>
      <c r="L799" s="196">
        <v>0</v>
      </c>
      <c r="M799" s="196">
        <f t="shared" si="200"/>
        <v>0</v>
      </c>
      <c r="N799" s="172">
        <v>8210</v>
      </c>
    </row>
    <row r="800" spans="1:14" x14ac:dyDescent="0.3">
      <c r="A800" s="27">
        <f t="shared" ref="A800:A801" si="203">G800</f>
        <v>34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/>
      <c r="F800" s="152"/>
      <c r="G800" s="173">
        <v>34</v>
      </c>
      <c r="H800" s="174"/>
      <c r="I800" s="174"/>
      <c r="J800" s="192" t="s">
        <v>152</v>
      </c>
      <c r="K800" s="176">
        <f t="shared" ref="K800:M800" si="204">SUM(K801,K808)</f>
        <v>37500</v>
      </c>
      <c r="L800" s="176">
        <f t="shared" si="204"/>
        <v>5000</v>
      </c>
      <c r="M800" s="176">
        <f t="shared" si="204"/>
        <v>42500</v>
      </c>
      <c r="N800" s="172"/>
    </row>
    <row r="801" spans="1:14" ht="26.4" x14ac:dyDescent="0.3">
      <c r="A801" s="27">
        <f t="shared" si="203"/>
        <v>342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/>
      <c r="F801" s="152"/>
      <c r="G801" s="173">
        <v>342</v>
      </c>
      <c r="H801" s="174"/>
      <c r="I801" s="174"/>
      <c r="J801" s="192" t="s">
        <v>220</v>
      </c>
      <c r="K801" s="176">
        <f>SUM(K802:K807)</f>
        <v>6500</v>
      </c>
      <c r="L801" s="176">
        <f>SUM(L802:L807)</f>
        <v>0</v>
      </c>
      <c r="M801" s="176">
        <f t="shared" ref="M801" si="205">SUM(M802:M807)</f>
        <v>6500</v>
      </c>
    </row>
    <row r="802" spans="1:14" x14ac:dyDescent="0.3">
      <c r="A802" s="27">
        <f>G802</f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32</v>
      </c>
      <c r="G802" s="173">
        <v>3423</v>
      </c>
      <c r="H802" s="179"/>
      <c r="I802" s="179">
        <v>1476</v>
      </c>
      <c r="J802" s="238" t="s">
        <v>221</v>
      </c>
      <c r="K802" s="196">
        <v>6500</v>
      </c>
      <c r="L802" s="196">
        <v>0</v>
      </c>
      <c r="M802" s="196">
        <f t="shared" ref="M802:M807" si="206">K802+L802</f>
        <v>6500</v>
      </c>
      <c r="N802" s="172">
        <v>3210</v>
      </c>
    </row>
    <row r="803" spans="1:14" x14ac:dyDescent="0.3">
      <c r="A803" s="27">
        <f t="shared" ref="A803:A807" si="207">G803</f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49</v>
      </c>
      <c r="G803" s="173">
        <v>3423</v>
      </c>
      <c r="H803" s="179"/>
      <c r="I803" s="179">
        <v>1477</v>
      </c>
      <c r="J803" s="241"/>
      <c r="K803" s="196">
        <v>0</v>
      </c>
      <c r="L803" s="196">
        <v>0</v>
      </c>
      <c r="M803" s="196">
        <f t="shared" si="206"/>
        <v>0</v>
      </c>
      <c r="N803" s="172">
        <v>4910</v>
      </c>
    </row>
    <row r="804" spans="1:14" x14ac:dyDescent="0.3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54</v>
      </c>
      <c r="G804" s="173">
        <v>3423</v>
      </c>
      <c r="H804" s="179"/>
      <c r="I804" s="179">
        <v>1478</v>
      </c>
      <c r="J804" s="241"/>
      <c r="K804" s="196">
        <v>0</v>
      </c>
      <c r="L804" s="196">
        <v>0</v>
      </c>
      <c r="M804" s="196">
        <f t="shared" si="206"/>
        <v>0</v>
      </c>
      <c r="N804" s="172">
        <v>5410</v>
      </c>
    </row>
    <row r="805" spans="1:14" x14ac:dyDescent="0.3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62</v>
      </c>
      <c r="G805" s="173">
        <v>3423</v>
      </c>
      <c r="H805" s="179"/>
      <c r="I805" s="179">
        <v>1479</v>
      </c>
      <c r="J805" s="241"/>
      <c r="K805" s="196">
        <v>0</v>
      </c>
      <c r="L805" s="196">
        <v>0</v>
      </c>
      <c r="M805" s="196">
        <f t="shared" si="206"/>
        <v>0</v>
      </c>
      <c r="N805" s="172">
        <v>6210</v>
      </c>
    </row>
    <row r="806" spans="1:14" x14ac:dyDescent="0.3">
      <c r="A806" s="27">
        <f t="shared" si="207"/>
        <v>3423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 t="s">
        <v>195</v>
      </c>
      <c r="F806" s="152">
        <v>72</v>
      </c>
      <c r="G806" s="173">
        <v>3423</v>
      </c>
      <c r="H806" s="179"/>
      <c r="I806" s="179">
        <v>1480</v>
      </c>
      <c r="J806" s="241"/>
      <c r="K806" s="196">
        <v>0</v>
      </c>
      <c r="L806" s="196">
        <v>0</v>
      </c>
      <c r="M806" s="196">
        <f t="shared" si="206"/>
        <v>0</v>
      </c>
      <c r="N806" s="172">
        <v>7210</v>
      </c>
    </row>
    <row r="807" spans="1:14" x14ac:dyDescent="0.3">
      <c r="A807" s="27">
        <f t="shared" si="207"/>
        <v>3423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82</v>
      </c>
      <c r="G807" s="173">
        <v>3423</v>
      </c>
      <c r="H807" s="179"/>
      <c r="I807" s="179">
        <v>1481</v>
      </c>
      <c r="J807" s="242"/>
      <c r="K807" s="196">
        <v>0</v>
      </c>
      <c r="L807" s="196">
        <v>0</v>
      </c>
      <c r="M807" s="196">
        <f t="shared" si="206"/>
        <v>0</v>
      </c>
      <c r="N807" s="172">
        <v>8210</v>
      </c>
    </row>
    <row r="808" spans="1:14" x14ac:dyDescent="0.3">
      <c r="A808" s="27">
        <f>G808</f>
        <v>343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/>
      <c r="F808" s="152"/>
      <c r="G808" s="173">
        <v>343</v>
      </c>
      <c r="H808" s="174"/>
      <c r="I808" s="174"/>
      <c r="J808" s="192" t="s">
        <v>153</v>
      </c>
      <c r="K808" s="176">
        <f>SUM(K809:K832)</f>
        <v>31000</v>
      </c>
      <c r="L808" s="176">
        <f>SUM(L809:L832)</f>
        <v>5000</v>
      </c>
      <c r="M808" s="176">
        <f t="shared" ref="M808" si="208">SUM(M809:M832)</f>
        <v>36000</v>
      </c>
      <c r="N808" s="172"/>
    </row>
    <row r="809" spans="1:14" x14ac:dyDescent="0.3">
      <c r="A809" s="27">
        <f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32</v>
      </c>
      <c r="G809" s="173">
        <v>3431</v>
      </c>
      <c r="H809" s="179"/>
      <c r="I809" s="179">
        <v>1482</v>
      </c>
      <c r="J809" s="238" t="s">
        <v>154</v>
      </c>
      <c r="K809" s="196">
        <v>1000</v>
      </c>
      <c r="L809" s="196">
        <v>0</v>
      </c>
      <c r="M809" s="196">
        <f t="shared" ref="M809:M832" si="209">K809+L809</f>
        <v>1000</v>
      </c>
      <c r="N809" s="172">
        <v>3210</v>
      </c>
    </row>
    <row r="810" spans="1:14" x14ac:dyDescent="0.3">
      <c r="A810" s="27">
        <f>G810</f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49</v>
      </c>
      <c r="G810" s="173">
        <v>3431</v>
      </c>
      <c r="H810" s="179"/>
      <c r="I810" s="179">
        <v>1483</v>
      </c>
      <c r="J810" s="241"/>
      <c r="K810" s="196">
        <v>0</v>
      </c>
      <c r="L810" s="196">
        <v>0</v>
      </c>
      <c r="M810" s="196">
        <f t="shared" si="209"/>
        <v>0</v>
      </c>
      <c r="N810" s="172">
        <v>4910</v>
      </c>
    </row>
    <row r="811" spans="1:14" x14ac:dyDescent="0.3">
      <c r="A811" s="27">
        <f t="shared" ref="A811:A874" si="210">G811</f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54</v>
      </c>
      <c r="G811" s="173">
        <v>3431</v>
      </c>
      <c r="H811" s="179"/>
      <c r="I811" s="179">
        <v>1484</v>
      </c>
      <c r="J811" s="241"/>
      <c r="K811" s="196">
        <v>0</v>
      </c>
      <c r="L811" s="196">
        <v>0</v>
      </c>
      <c r="M811" s="196">
        <f t="shared" si="209"/>
        <v>0</v>
      </c>
      <c r="N811" s="172">
        <v>5410</v>
      </c>
    </row>
    <row r="812" spans="1:14" x14ac:dyDescent="0.3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62</v>
      </c>
      <c r="G812" s="173">
        <v>3431</v>
      </c>
      <c r="H812" s="179"/>
      <c r="I812" s="179">
        <v>1485</v>
      </c>
      <c r="J812" s="241"/>
      <c r="K812" s="196">
        <v>0</v>
      </c>
      <c r="L812" s="196">
        <v>0</v>
      </c>
      <c r="M812" s="196">
        <f t="shared" si="209"/>
        <v>0</v>
      </c>
      <c r="N812" s="172">
        <v>6210</v>
      </c>
    </row>
    <row r="813" spans="1:14" x14ac:dyDescent="0.3">
      <c r="A813" s="27">
        <f t="shared" si="210"/>
        <v>3431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72</v>
      </c>
      <c r="G813" s="173">
        <v>3431</v>
      </c>
      <c r="H813" s="179"/>
      <c r="I813" s="179">
        <v>1486</v>
      </c>
      <c r="J813" s="241"/>
      <c r="K813" s="196">
        <v>0</v>
      </c>
      <c r="L813" s="196">
        <v>0</v>
      </c>
      <c r="M813" s="196">
        <f t="shared" si="209"/>
        <v>0</v>
      </c>
      <c r="N813" s="172">
        <v>7210</v>
      </c>
    </row>
    <row r="814" spans="1:14" x14ac:dyDescent="0.3">
      <c r="A814" s="27">
        <f t="shared" si="210"/>
        <v>3431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82</v>
      </c>
      <c r="G814" s="173">
        <v>3431</v>
      </c>
      <c r="H814" s="179"/>
      <c r="I814" s="179">
        <v>1487</v>
      </c>
      <c r="J814" s="242"/>
      <c r="K814" s="196">
        <v>0</v>
      </c>
      <c r="L814" s="196">
        <v>0</v>
      </c>
      <c r="M814" s="196">
        <f t="shared" si="209"/>
        <v>0</v>
      </c>
      <c r="N814" s="172">
        <v>8210</v>
      </c>
    </row>
    <row r="815" spans="1:14" x14ac:dyDescent="0.3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32</v>
      </c>
      <c r="G815" s="173">
        <v>3432</v>
      </c>
      <c r="H815" s="179"/>
      <c r="I815" s="179">
        <v>1488</v>
      </c>
      <c r="J815" s="238" t="s">
        <v>155</v>
      </c>
      <c r="K815" s="196">
        <v>0</v>
      </c>
      <c r="L815" s="196">
        <v>0</v>
      </c>
      <c r="M815" s="196">
        <f t="shared" si="209"/>
        <v>0</v>
      </c>
      <c r="N815" s="172">
        <v>3210</v>
      </c>
    </row>
    <row r="816" spans="1:14" x14ac:dyDescent="0.3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49</v>
      </c>
      <c r="G816" s="173">
        <v>3432</v>
      </c>
      <c r="H816" s="179"/>
      <c r="I816" s="179">
        <v>1489</v>
      </c>
      <c r="J816" s="241"/>
      <c r="K816" s="196">
        <v>0</v>
      </c>
      <c r="L816" s="196">
        <v>0</v>
      </c>
      <c r="M816" s="196">
        <f t="shared" si="209"/>
        <v>0</v>
      </c>
      <c r="N816" s="172">
        <v>4910</v>
      </c>
    </row>
    <row r="817" spans="1:14" x14ac:dyDescent="0.3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54</v>
      </c>
      <c r="G817" s="173">
        <v>3432</v>
      </c>
      <c r="H817" s="179"/>
      <c r="I817" s="179">
        <v>1490</v>
      </c>
      <c r="J817" s="241"/>
      <c r="K817" s="196">
        <v>0</v>
      </c>
      <c r="L817" s="196">
        <v>0</v>
      </c>
      <c r="M817" s="196">
        <f t="shared" si="209"/>
        <v>0</v>
      </c>
      <c r="N817" s="172">
        <v>5410</v>
      </c>
    </row>
    <row r="818" spans="1:14" x14ac:dyDescent="0.3">
      <c r="A818" s="27">
        <f t="shared" si="210"/>
        <v>3432</v>
      </c>
      <c r="B818" s="28" t="str">
        <f t="shared" si="198"/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62</v>
      </c>
      <c r="G818" s="173">
        <v>3432</v>
      </c>
      <c r="H818" s="179"/>
      <c r="I818" s="179">
        <v>1491</v>
      </c>
      <c r="J818" s="241"/>
      <c r="K818" s="196">
        <v>0</v>
      </c>
      <c r="L818" s="196">
        <v>0</v>
      </c>
      <c r="M818" s="196">
        <f t="shared" si="209"/>
        <v>0</v>
      </c>
      <c r="N818" s="172">
        <v>6210</v>
      </c>
    </row>
    <row r="819" spans="1:14" x14ac:dyDescent="0.3">
      <c r="A819" s="27">
        <f t="shared" si="210"/>
        <v>3432</v>
      </c>
      <c r="B819" s="28" t="str">
        <f t="shared" si="198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72</v>
      </c>
      <c r="G819" s="173">
        <v>3432</v>
      </c>
      <c r="H819" s="179"/>
      <c r="I819" s="179">
        <v>1492</v>
      </c>
      <c r="J819" s="241"/>
      <c r="K819" s="196">
        <v>0</v>
      </c>
      <c r="L819" s="196">
        <v>0</v>
      </c>
      <c r="M819" s="196">
        <f t="shared" si="209"/>
        <v>0</v>
      </c>
      <c r="N819" s="172">
        <v>7210</v>
      </c>
    </row>
    <row r="820" spans="1:14" x14ac:dyDescent="0.3">
      <c r="A820" s="27">
        <f t="shared" si="210"/>
        <v>3432</v>
      </c>
      <c r="B820" s="28" t="str">
        <f t="shared" ref="B820:B883" si="211">IF(H820&gt;0,F820," ")</f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82</v>
      </c>
      <c r="G820" s="173">
        <v>3432</v>
      </c>
      <c r="H820" s="179"/>
      <c r="I820" s="179">
        <v>1493</v>
      </c>
      <c r="J820" s="242"/>
      <c r="K820" s="196">
        <v>0</v>
      </c>
      <c r="L820" s="196">
        <v>0</v>
      </c>
      <c r="M820" s="196">
        <f t="shared" si="209"/>
        <v>0</v>
      </c>
      <c r="N820" s="172">
        <v>8210</v>
      </c>
    </row>
    <row r="821" spans="1:14" x14ac:dyDescent="0.3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32</v>
      </c>
      <c r="G821" s="173">
        <v>3433</v>
      </c>
      <c r="H821" s="179"/>
      <c r="I821" s="179">
        <v>1494</v>
      </c>
      <c r="J821" s="238" t="s">
        <v>169</v>
      </c>
      <c r="K821" s="196">
        <v>25000</v>
      </c>
      <c r="L821" s="196">
        <v>5000</v>
      </c>
      <c r="M821" s="196">
        <f t="shared" si="209"/>
        <v>30000</v>
      </c>
      <c r="N821" s="172">
        <v>3210</v>
      </c>
    </row>
    <row r="822" spans="1:14" x14ac:dyDescent="0.3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49</v>
      </c>
      <c r="G822" s="173">
        <v>3433</v>
      </c>
      <c r="H822" s="179"/>
      <c r="I822" s="179">
        <v>1495</v>
      </c>
      <c r="J822" s="241"/>
      <c r="K822" s="196">
        <v>0</v>
      </c>
      <c r="L822" s="196">
        <v>0</v>
      </c>
      <c r="M822" s="196">
        <f t="shared" si="209"/>
        <v>0</v>
      </c>
      <c r="N822" s="172">
        <v>4910</v>
      </c>
    </row>
    <row r="823" spans="1:14" x14ac:dyDescent="0.3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54</v>
      </c>
      <c r="G823" s="173">
        <v>3433</v>
      </c>
      <c r="H823" s="179"/>
      <c r="I823" s="179">
        <v>1496</v>
      </c>
      <c r="J823" s="241"/>
      <c r="K823" s="196">
        <v>5000</v>
      </c>
      <c r="L823" s="196">
        <v>0</v>
      </c>
      <c r="M823" s="196">
        <f t="shared" si="209"/>
        <v>5000</v>
      </c>
      <c r="N823" s="172">
        <v>5410</v>
      </c>
    </row>
    <row r="824" spans="1:14" x14ac:dyDescent="0.3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62</v>
      </c>
      <c r="G824" s="173">
        <v>3433</v>
      </c>
      <c r="H824" s="179"/>
      <c r="I824" s="179">
        <v>1497</v>
      </c>
      <c r="J824" s="241"/>
      <c r="K824" s="196">
        <v>0</v>
      </c>
      <c r="L824" s="196">
        <v>0</v>
      </c>
      <c r="M824" s="196">
        <f t="shared" si="209"/>
        <v>0</v>
      </c>
      <c r="N824" s="172">
        <v>6210</v>
      </c>
    </row>
    <row r="825" spans="1:14" x14ac:dyDescent="0.3">
      <c r="A825" s="27">
        <f t="shared" si="210"/>
        <v>3433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72</v>
      </c>
      <c r="G825" s="173">
        <v>3433</v>
      </c>
      <c r="H825" s="179"/>
      <c r="I825" s="179">
        <v>1498</v>
      </c>
      <c r="J825" s="241"/>
      <c r="K825" s="196">
        <v>0</v>
      </c>
      <c r="L825" s="196">
        <v>0</v>
      </c>
      <c r="M825" s="196">
        <f t="shared" si="209"/>
        <v>0</v>
      </c>
      <c r="N825" s="172">
        <v>7210</v>
      </c>
    </row>
    <row r="826" spans="1:14" x14ac:dyDescent="0.3">
      <c r="A826" s="27">
        <f t="shared" si="210"/>
        <v>3433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82</v>
      </c>
      <c r="G826" s="173">
        <v>3433</v>
      </c>
      <c r="H826" s="179"/>
      <c r="I826" s="179">
        <v>1499</v>
      </c>
      <c r="J826" s="242"/>
      <c r="K826" s="196">
        <v>0</v>
      </c>
      <c r="L826" s="196">
        <v>0</v>
      </c>
      <c r="M826" s="196">
        <f t="shared" si="209"/>
        <v>0</v>
      </c>
      <c r="N826" s="172">
        <v>8210</v>
      </c>
    </row>
    <row r="827" spans="1:14" x14ac:dyDescent="0.3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32</v>
      </c>
      <c r="G827" s="173">
        <v>3434</v>
      </c>
      <c r="H827" s="179"/>
      <c r="I827" s="179">
        <v>1500</v>
      </c>
      <c r="J827" s="238" t="s">
        <v>190</v>
      </c>
      <c r="K827" s="196">
        <v>0</v>
      </c>
      <c r="L827" s="196">
        <v>0</v>
      </c>
      <c r="M827" s="196">
        <f t="shared" si="209"/>
        <v>0</v>
      </c>
      <c r="N827" s="172">
        <v>3210</v>
      </c>
    </row>
    <row r="828" spans="1:14" x14ac:dyDescent="0.3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49</v>
      </c>
      <c r="G828" s="173">
        <v>3434</v>
      </c>
      <c r="H828" s="179"/>
      <c r="I828" s="179">
        <v>1501</v>
      </c>
      <c r="J828" s="241"/>
      <c r="K828" s="196">
        <v>0</v>
      </c>
      <c r="L828" s="196">
        <v>0</v>
      </c>
      <c r="M828" s="196">
        <f t="shared" si="209"/>
        <v>0</v>
      </c>
      <c r="N828" s="172">
        <v>4910</v>
      </c>
    </row>
    <row r="829" spans="1:14" x14ac:dyDescent="0.3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54</v>
      </c>
      <c r="G829" s="173">
        <v>3434</v>
      </c>
      <c r="H829" s="179"/>
      <c r="I829" s="179">
        <v>1502</v>
      </c>
      <c r="J829" s="241"/>
      <c r="K829" s="196">
        <v>0</v>
      </c>
      <c r="L829" s="196">
        <v>0</v>
      </c>
      <c r="M829" s="196">
        <f t="shared" si="209"/>
        <v>0</v>
      </c>
      <c r="N829" s="172">
        <v>5410</v>
      </c>
    </row>
    <row r="830" spans="1:14" x14ac:dyDescent="0.3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62</v>
      </c>
      <c r="G830" s="173">
        <v>3434</v>
      </c>
      <c r="H830" s="179"/>
      <c r="I830" s="179">
        <v>1503</v>
      </c>
      <c r="J830" s="241"/>
      <c r="K830" s="196">
        <v>0</v>
      </c>
      <c r="L830" s="196">
        <v>0</v>
      </c>
      <c r="M830" s="196">
        <f t="shared" si="209"/>
        <v>0</v>
      </c>
      <c r="N830" s="172">
        <v>6210</v>
      </c>
    </row>
    <row r="831" spans="1:14" x14ac:dyDescent="0.3">
      <c r="A831" s="27">
        <f t="shared" si="210"/>
        <v>3434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 t="s">
        <v>195</v>
      </c>
      <c r="F831" s="152">
        <v>72</v>
      </c>
      <c r="G831" s="173">
        <v>3434</v>
      </c>
      <c r="H831" s="179"/>
      <c r="I831" s="179">
        <v>1504</v>
      </c>
      <c r="J831" s="241"/>
      <c r="K831" s="196">
        <v>0</v>
      </c>
      <c r="L831" s="196">
        <v>0</v>
      </c>
      <c r="M831" s="196">
        <f t="shared" si="209"/>
        <v>0</v>
      </c>
      <c r="N831" s="172">
        <v>7210</v>
      </c>
    </row>
    <row r="832" spans="1:14" x14ac:dyDescent="0.3">
      <c r="A832" s="27">
        <f t="shared" si="210"/>
        <v>3434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 t="s">
        <v>195</v>
      </c>
      <c r="F832" s="152">
        <v>82</v>
      </c>
      <c r="G832" s="173">
        <v>3434</v>
      </c>
      <c r="H832" s="179"/>
      <c r="I832" s="179">
        <v>1505</v>
      </c>
      <c r="J832" s="242"/>
      <c r="K832" s="196">
        <v>0</v>
      </c>
      <c r="L832" s="196">
        <v>0</v>
      </c>
      <c r="M832" s="196">
        <f t="shared" si="209"/>
        <v>0</v>
      </c>
      <c r="N832" s="172">
        <v>8210</v>
      </c>
    </row>
    <row r="833" spans="1:14" x14ac:dyDescent="0.3">
      <c r="A833" s="27">
        <f t="shared" si="210"/>
        <v>35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/>
      <c r="F833" s="152"/>
      <c r="G833" s="173">
        <v>35</v>
      </c>
      <c r="H833" s="174"/>
      <c r="I833" s="174"/>
      <c r="J833" s="192" t="s">
        <v>222</v>
      </c>
      <c r="K833" s="176">
        <f t="shared" ref="K833:M833" si="212">SUM(K834)</f>
        <v>0</v>
      </c>
      <c r="L833" s="176">
        <f t="shared" si="212"/>
        <v>0</v>
      </c>
      <c r="M833" s="176">
        <f t="shared" si="212"/>
        <v>0</v>
      </c>
      <c r="N833" s="172"/>
    </row>
    <row r="834" spans="1:14" ht="39.6" x14ac:dyDescent="0.3">
      <c r="A834" s="27">
        <f t="shared" si="210"/>
        <v>353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/>
      <c r="F834" s="152"/>
      <c r="G834" s="173">
        <v>353</v>
      </c>
      <c r="H834" s="174"/>
      <c r="I834" s="174"/>
      <c r="J834" s="192" t="s">
        <v>223</v>
      </c>
      <c r="K834" s="196">
        <f>SUM(K835:K840)</f>
        <v>0</v>
      </c>
      <c r="L834" s="196">
        <f t="shared" ref="L834:M834" si="213">SUM(L835:L840)</f>
        <v>0</v>
      </c>
      <c r="M834" s="196">
        <f t="shared" si="213"/>
        <v>0</v>
      </c>
      <c r="N834" s="172"/>
    </row>
    <row r="835" spans="1:14" x14ac:dyDescent="0.3">
      <c r="A835" s="27">
        <f t="shared" si="210"/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32</v>
      </c>
      <c r="G835" s="173">
        <v>3531</v>
      </c>
      <c r="H835" s="179"/>
      <c r="I835" s="179">
        <v>1506</v>
      </c>
      <c r="J835" s="238" t="s">
        <v>223</v>
      </c>
      <c r="K835" s="196">
        <v>0</v>
      </c>
      <c r="L835" s="196">
        <v>0</v>
      </c>
      <c r="M835" s="196">
        <f t="shared" ref="M835:M840" si="214">K835+L835</f>
        <v>0</v>
      </c>
      <c r="N835" s="172">
        <v>3210</v>
      </c>
    </row>
    <row r="836" spans="1:14" x14ac:dyDescent="0.3">
      <c r="A836" s="27">
        <f t="shared" si="210"/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49</v>
      </c>
      <c r="G836" s="173">
        <v>3531</v>
      </c>
      <c r="H836" s="179"/>
      <c r="I836" s="179">
        <v>1507</v>
      </c>
      <c r="J836" s="241"/>
      <c r="K836" s="196">
        <v>0</v>
      </c>
      <c r="L836" s="196">
        <v>0</v>
      </c>
      <c r="M836" s="196">
        <f t="shared" si="214"/>
        <v>0</v>
      </c>
      <c r="N836" s="172">
        <v>4910</v>
      </c>
    </row>
    <row r="837" spans="1:14" x14ac:dyDescent="0.3">
      <c r="A837" s="27">
        <f>G837</f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54</v>
      </c>
      <c r="G837" s="173">
        <v>3531</v>
      </c>
      <c r="H837" s="179"/>
      <c r="I837" s="179">
        <v>1508</v>
      </c>
      <c r="J837" s="241"/>
      <c r="K837" s="196">
        <v>0</v>
      </c>
      <c r="L837" s="196">
        <v>0</v>
      </c>
      <c r="M837" s="196">
        <f t="shared" si="214"/>
        <v>0</v>
      </c>
      <c r="N837" s="172">
        <v>5410</v>
      </c>
    </row>
    <row r="838" spans="1:14" x14ac:dyDescent="0.3">
      <c r="A838" s="27">
        <f t="shared" ref="A838:A842" si="215">G838</f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62</v>
      </c>
      <c r="G838" s="173">
        <v>3531</v>
      </c>
      <c r="H838" s="179"/>
      <c r="I838" s="179">
        <v>1509</v>
      </c>
      <c r="J838" s="241"/>
      <c r="K838" s="196">
        <v>0</v>
      </c>
      <c r="L838" s="196">
        <v>0</v>
      </c>
      <c r="M838" s="196">
        <f t="shared" si="214"/>
        <v>0</v>
      </c>
      <c r="N838" s="172">
        <v>6210</v>
      </c>
    </row>
    <row r="839" spans="1:14" x14ac:dyDescent="0.3">
      <c r="A839" s="27">
        <f t="shared" si="215"/>
        <v>3531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 t="s">
        <v>195</v>
      </c>
      <c r="F839" s="152">
        <v>72</v>
      </c>
      <c r="G839" s="173">
        <v>3531</v>
      </c>
      <c r="H839" s="179"/>
      <c r="I839" s="179">
        <v>1510</v>
      </c>
      <c r="J839" s="241"/>
      <c r="K839" s="196">
        <v>0</v>
      </c>
      <c r="L839" s="196">
        <v>0</v>
      </c>
      <c r="M839" s="196">
        <f t="shared" si="214"/>
        <v>0</v>
      </c>
      <c r="N839" s="172">
        <v>7210</v>
      </c>
    </row>
    <row r="840" spans="1:14" x14ac:dyDescent="0.3">
      <c r="A840" s="27">
        <f t="shared" si="215"/>
        <v>3531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 t="s">
        <v>195</v>
      </c>
      <c r="F840" s="152">
        <v>82</v>
      </c>
      <c r="G840" s="173">
        <v>3531</v>
      </c>
      <c r="H840" s="179"/>
      <c r="I840" s="179">
        <v>1511</v>
      </c>
      <c r="J840" s="242"/>
      <c r="K840" s="196">
        <v>0</v>
      </c>
      <c r="L840" s="196">
        <v>0</v>
      </c>
      <c r="M840" s="196">
        <f t="shared" si="214"/>
        <v>0</v>
      </c>
      <c r="N840" s="172">
        <v>8210</v>
      </c>
    </row>
    <row r="841" spans="1:14" ht="26.4" x14ac:dyDescent="0.3">
      <c r="A841" s="27">
        <f t="shared" si="215"/>
        <v>36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/>
      <c r="F841" s="152"/>
      <c r="G841" s="173">
        <v>36</v>
      </c>
      <c r="H841" s="174"/>
      <c r="I841" s="174"/>
      <c r="J841" s="192" t="s">
        <v>166</v>
      </c>
      <c r="K841" s="176">
        <f t="shared" ref="K841:L841" si="216">SUM(K842,K849,K862,K875)</f>
        <v>0</v>
      </c>
      <c r="L841" s="176">
        <f t="shared" si="216"/>
        <v>0</v>
      </c>
      <c r="M841" s="176">
        <f>SUM(M842,M849,M862,M875)</f>
        <v>0</v>
      </c>
      <c r="N841" s="172"/>
    </row>
    <row r="842" spans="1:14" ht="39.6" x14ac:dyDescent="0.3">
      <c r="A842" s="27">
        <f t="shared" si="215"/>
        <v>362</v>
      </c>
      <c r="B842" s="28" t="str">
        <f t="shared" si="211"/>
        <v xml:space="preserve"> </v>
      </c>
      <c r="C842" s="35" t="str">
        <f t="shared" si="201"/>
        <v xml:space="preserve">  </v>
      </c>
      <c r="D842" s="35" t="str">
        <f t="shared" si="202"/>
        <v xml:space="preserve">  </v>
      </c>
      <c r="E842" s="36"/>
      <c r="F842" s="152"/>
      <c r="G842" s="173">
        <v>362</v>
      </c>
      <c r="H842" s="174"/>
      <c r="I842" s="174"/>
      <c r="J842" s="192" t="s">
        <v>289</v>
      </c>
      <c r="K842" s="176">
        <f>SUM(K843:K848)</f>
        <v>0</v>
      </c>
      <c r="L842" s="176">
        <f>SUM(L843:L848)</f>
        <v>0</v>
      </c>
      <c r="M842" s="176">
        <f>SUM(M843:M848)</f>
        <v>0</v>
      </c>
      <c r="N842" s="172"/>
    </row>
    <row r="843" spans="1:14" x14ac:dyDescent="0.3">
      <c r="A843" s="27">
        <f t="shared" si="210"/>
        <v>3621</v>
      </c>
      <c r="B843" s="28" t="str">
        <f t="shared" si="211"/>
        <v xml:space="preserve"> </v>
      </c>
      <c r="C843" s="35" t="str">
        <f t="shared" si="201"/>
        <v xml:space="preserve">  </v>
      </c>
      <c r="D843" s="35" t="str">
        <f t="shared" si="202"/>
        <v xml:space="preserve">  </v>
      </c>
      <c r="E843" s="36" t="s">
        <v>195</v>
      </c>
      <c r="F843" s="152">
        <v>32</v>
      </c>
      <c r="G843" s="173">
        <v>3621</v>
      </c>
      <c r="H843" s="179"/>
      <c r="I843" s="185">
        <v>2080</v>
      </c>
      <c r="J843" s="243" t="s">
        <v>290</v>
      </c>
      <c r="K843" s="196">
        <v>0</v>
      </c>
      <c r="L843" s="196">
        <v>0</v>
      </c>
      <c r="M843" s="196">
        <f t="shared" ref="M843:M848" si="217">K843+L843</f>
        <v>0</v>
      </c>
      <c r="N843" s="172">
        <v>3210</v>
      </c>
    </row>
    <row r="844" spans="1:14" x14ac:dyDescent="0.3">
      <c r="A844" s="36" t="s">
        <v>195</v>
      </c>
      <c r="B844" s="28" t="str">
        <f t="shared" si="211"/>
        <v xml:space="preserve"> </v>
      </c>
      <c r="C844" s="36"/>
      <c r="D844" s="36"/>
      <c r="E844" s="36" t="s">
        <v>195</v>
      </c>
      <c r="F844" s="152">
        <v>49</v>
      </c>
      <c r="G844" s="173">
        <v>3621</v>
      </c>
      <c r="H844" s="179"/>
      <c r="I844" s="185">
        <v>2081</v>
      </c>
      <c r="J844" s="244"/>
      <c r="K844" s="196">
        <v>0</v>
      </c>
      <c r="L844" s="196">
        <v>0</v>
      </c>
      <c r="M844" s="196">
        <f t="shared" si="217"/>
        <v>0</v>
      </c>
      <c r="N844" s="172">
        <v>4910</v>
      </c>
    </row>
    <row r="845" spans="1:14" x14ac:dyDescent="0.3">
      <c r="A845" s="27">
        <f t="shared" ref="A845:A849" si="218">G845</f>
        <v>3621</v>
      </c>
      <c r="B845" s="28" t="str">
        <f t="shared" si="211"/>
        <v xml:space="preserve"> </v>
      </c>
      <c r="C845" s="35" t="str">
        <f t="shared" ref="C845:C908" si="219">IF(H845&gt;0,LEFT(E845,3),"  ")</f>
        <v xml:space="preserve">  </v>
      </c>
      <c r="D845" s="35" t="str">
        <f t="shared" ref="D845:D908" si="220">IF(H845&gt;0,LEFT(E845,4),"  ")</f>
        <v xml:space="preserve">  </v>
      </c>
      <c r="E845" s="36" t="s">
        <v>195</v>
      </c>
      <c r="F845" s="152">
        <v>54</v>
      </c>
      <c r="G845" s="173">
        <v>3621</v>
      </c>
      <c r="H845" s="179"/>
      <c r="I845" s="185">
        <v>2082</v>
      </c>
      <c r="J845" s="244"/>
      <c r="K845" s="196">
        <v>0</v>
      </c>
      <c r="L845" s="196">
        <v>0</v>
      </c>
      <c r="M845" s="196">
        <f t="shared" si="217"/>
        <v>0</v>
      </c>
      <c r="N845" s="172">
        <v>5410</v>
      </c>
    </row>
    <row r="846" spans="1:14" x14ac:dyDescent="0.3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62</v>
      </c>
      <c r="G846" s="173">
        <v>3621</v>
      </c>
      <c r="H846" s="179"/>
      <c r="I846" s="185">
        <v>2083</v>
      </c>
      <c r="J846" s="244"/>
      <c r="K846" s="196">
        <v>0</v>
      </c>
      <c r="L846" s="196">
        <v>0</v>
      </c>
      <c r="M846" s="196">
        <f t="shared" si="217"/>
        <v>0</v>
      </c>
      <c r="N846" s="172">
        <v>6210</v>
      </c>
    </row>
    <row r="847" spans="1:14" x14ac:dyDescent="0.3">
      <c r="A847" s="27">
        <f t="shared" si="218"/>
        <v>3621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 t="s">
        <v>195</v>
      </c>
      <c r="F847" s="152">
        <v>72</v>
      </c>
      <c r="G847" s="173">
        <v>3621</v>
      </c>
      <c r="H847" s="179"/>
      <c r="I847" s="185">
        <v>2084</v>
      </c>
      <c r="J847" s="244"/>
      <c r="K847" s="196">
        <v>0</v>
      </c>
      <c r="L847" s="196">
        <v>0</v>
      </c>
      <c r="M847" s="196">
        <f t="shared" si="217"/>
        <v>0</v>
      </c>
      <c r="N847" s="172">
        <v>7210</v>
      </c>
    </row>
    <row r="848" spans="1:14" x14ac:dyDescent="0.3">
      <c r="A848" s="27">
        <f t="shared" si="218"/>
        <v>3621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82</v>
      </c>
      <c r="G848" s="173">
        <v>3621</v>
      </c>
      <c r="H848" s="179"/>
      <c r="I848" s="185">
        <v>2085</v>
      </c>
      <c r="J848" s="245"/>
      <c r="K848" s="196">
        <v>0</v>
      </c>
      <c r="L848" s="196">
        <v>0</v>
      </c>
      <c r="M848" s="196">
        <f t="shared" si="217"/>
        <v>0</v>
      </c>
      <c r="N848" s="172">
        <v>8210</v>
      </c>
    </row>
    <row r="849" spans="1:14" ht="26.4" x14ac:dyDescent="0.3">
      <c r="A849" s="27">
        <f t="shared" si="218"/>
        <v>366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/>
      <c r="F849" s="152"/>
      <c r="G849" s="173">
        <v>366</v>
      </c>
      <c r="H849" s="174"/>
      <c r="I849" s="174"/>
      <c r="J849" s="192" t="s">
        <v>224</v>
      </c>
      <c r="K849" s="176">
        <f>SUM(K850:K861)</f>
        <v>0</v>
      </c>
      <c r="L849" s="176">
        <f>SUM(L850:L861)</f>
        <v>0</v>
      </c>
      <c r="M849" s="176">
        <f t="shared" ref="M849" si="221">SUM(M850:M861)</f>
        <v>0</v>
      </c>
      <c r="N849" s="172"/>
    </row>
    <row r="850" spans="1:14" x14ac:dyDescent="0.3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32</v>
      </c>
      <c r="G850" s="173">
        <v>3661</v>
      </c>
      <c r="H850" s="179"/>
      <c r="I850" s="179">
        <v>1512</v>
      </c>
      <c r="J850" s="238" t="s">
        <v>225</v>
      </c>
      <c r="K850" s="196">
        <v>0</v>
      </c>
      <c r="L850" s="196">
        <v>0</v>
      </c>
      <c r="M850" s="196">
        <f t="shared" ref="M850:M861" si="222">K850+L850</f>
        <v>0</v>
      </c>
      <c r="N850" s="172">
        <v>3210</v>
      </c>
    </row>
    <row r="851" spans="1:14" x14ac:dyDescent="0.3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49</v>
      </c>
      <c r="G851" s="173">
        <v>3661</v>
      </c>
      <c r="H851" s="179"/>
      <c r="I851" s="179">
        <v>1513</v>
      </c>
      <c r="J851" s="241"/>
      <c r="K851" s="196">
        <v>0</v>
      </c>
      <c r="L851" s="196">
        <v>0</v>
      </c>
      <c r="M851" s="196">
        <f t="shared" si="222"/>
        <v>0</v>
      </c>
      <c r="N851" s="172">
        <v>4910</v>
      </c>
    </row>
    <row r="852" spans="1:14" x14ac:dyDescent="0.3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54</v>
      </c>
      <c r="G852" s="173">
        <v>3661</v>
      </c>
      <c r="H852" s="179"/>
      <c r="I852" s="179">
        <v>1514</v>
      </c>
      <c r="J852" s="241"/>
      <c r="K852" s="196">
        <v>0</v>
      </c>
      <c r="L852" s="196">
        <v>0</v>
      </c>
      <c r="M852" s="196">
        <f t="shared" si="222"/>
        <v>0</v>
      </c>
      <c r="N852" s="172">
        <v>5410</v>
      </c>
    </row>
    <row r="853" spans="1:14" x14ac:dyDescent="0.3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62</v>
      </c>
      <c r="G853" s="173">
        <v>3661</v>
      </c>
      <c r="H853" s="179"/>
      <c r="I853" s="179">
        <v>1515</v>
      </c>
      <c r="J853" s="241"/>
      <c r="K853" s="196">
        <v>0</v>
      </c>
      <c r="L853" s="196">
        <v>0</v>
      </c>
      <c r="M853" s="196">
        <f t="shared" si="222"/>
        <v>0</v>
      </c>
      <c r="N853" s="172">
        <v>6210</v>
      </c>
    </row>
    <row r="854" spans="1:14" x14ac:dyDescent="0.3">
      <c r="A854" s="27">
        <f t="shared" si="210"/>
        <v>3661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72</v>
      </c>
      <c r="G854" s="173">
        <v>3661</v>
      </c>
      <c r="H854" s="179"/>
      <c r="I854" s="179">
        <v>1516</v>
      </c>
      <c r="J854" s="241"/>
      <c r="K854" s="196">
        <v>0</v>
      </c>
      <c r="L854" s="196">
        <v>0</v>
      </c>
      <c r="M854" s="196">
        <f t="shared" si="222"/>
        <v>0</v>
      </c>
      <c r="N854" s="172">
        <v>7210</v>
      </c>
    </row>
    <row r="855" spans="1:14" x14ac:dyDescent="0.3">
      <c r="A855" s="27">
        <f t="shared" si="210"/>
        <v>3661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82</v>
      </c>
      <c r="G855" s="173">
        <v>3661</v>
      </c>
      <c r="H855" s="179"/>
      <c r="I855" s="179">
        <v>1517</v>
      </c>
      <c r="J855" s="242"/>
      <c r="K855" s="196">
        <v>0</v>
      </c>
      <c r="L855" s="196">
        <v>0</v>
      </c>
      <c r="M855" s="196">
        <f t="shared" si="222"/>
        <v>0</v>
      </c>
      <c r="N855" s="172">
        <v>8210</v>
      </c>
    </row>
    <row r="856" spans="1:14" x14ac:dyDescent="0.3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32</v>
      </c>
      <c r="G856" s="173">
        <v>3662</v>
      </c>
      <c r="H856" s="179"/>
      <c r="I856" s="179">
        <v>1518</v>
      </c>
      <c r="J856" s="238" t="s">
        <v>226</v>
      </c>
      <c r="K856" s="196">
        <v>0</v>
      </c>
      <c r="L856" s="196">
        <v>0</v>
      </c>
      <c r="M856" s="196">
        <f t="shared" si="222"/>
        <v>0</v>
      </c>
      <c r="N856" s="172">
        <v>3210</v>
      </c>
    </row>
    <row r="857" spans="1:14" x14ac:dyDescent="0.3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49</v>
      </c>
      <c r="G857" s="173">
        <v>3662</v>
      </c>
      <c r="H857" s="179"/>
      <c r="I857" s="179">
        <v>1519</v>
      </c>
      <c r="J857" s="241"/>
      <c r="K857" s="196">
        <v>0</v>
      </c>
      <c r="L857" s="196">
        <v>0</v>
      </c>
      <c r="M857" s="196">
        <f t="shared" si="222"/>
        <v>0</v>
      </c>
      <c r="N857" s="172">
        <v>4910</v>
      </c>
    </row>
    <row r="858" spans="1:14" x14ac:dyDescent="0.3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54</v>
      </c>
      <c r="G858" s="173">
        <v>3662</v>
      </c>
      <c r="H858" s="179"/>
      <c r="I858" s="179">
        <v>1520</v>
      </c>
      <c r="J858" s="241"/>
      <c r="K858" s="196">
        <v>0</v>
      </c>
      <c r="L858" s="196">
        <v>0</v>
      </c>
      <c r="M858" s="196">
        <f t="shared" si="222"/>
        <v>0</v>
      </c>
      <c r="N858" s="172">
        <v>5410</v>
      </c>
    </row>
    <row r="859" spans="1:14" x14ac:dyDescent="0.3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62</v>
      </c>
      <c r="G859" s="173">
        <v>3662</v>
      </c>
      <c r="H859" s="179"/>
      <c r="I859" s="179">
        <v>1521</v>
      </c>
      <c r="J859" s="241"/>
      <c r="K859" s="196">
        <v>0</v>
      </c>
      <c r="L859" s="196">
        <v>0</v>
      </c>
      <c r="M859" s="196">
        <f t="shared" si="222"/>
        <v>0</v>
      </c>
      <c r="N859" s="172">
        <v>6210</v>
      </c>
    </row>
    <row r="860" spans="1:14" x14ac:dyDescent="0.3">
      <c r="A860" s="27">
        <f t="shared" si="210"/>
        <v>3662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 t="s">
        <v>195</v>
      </c>
      <c r="F860" s="152">
        <v>72</v>
      </c>
      <c r="G860" s="173">
        <v>3662</v>
      </c>
      <c r="H860" s="179"/>
      <c r="I860" s="179">
        <v>1522</v>
      </c>
      <c r="J860" s="241"/>
      <c r="K860" s="196">
        <v>0</v>
      </c>
      <c r="L860" s="196">
        <v>0</v>
      </c>
      <c r="M860" s="196">
        <f t="shared" si="222"/>
        <v>0</v>
      </c>
      <c r="N860" s="172">
        <v>7210</v>
      </c>
    </row>
    <row r="861" spans="1:14" x14ac:dyDescent="0.3">
      <c r="A861" s="27">
        <f t="shared" si="210"/>
        <v>3662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82</v>
      </c>
      <c r="G861" s="173">
        <v>3662</v>
      </c>
      <c r="H861" s="179"/>
      <c r="I861" s="179">
        <v>1523</v>
      </c>
      <c r="J861" s="242"/>
      <c r="K861" s="196">
        <v>0</v>
      </c>
      <c r="L861" s="196">
        <v>0</v>
      </c>
      <c r="M861" s="196">
        <f t="shared" si="222"/>
        <v>0</v>
      </c>
      <c r="N861" s="172">
        <v>8210</v>
      </c>
    </row>
    <row r="862" spans="1:14" ht="26.4" x14ac:dyDescent="0.3">
      <c r="A862" s="27">
        <f t="shared" si="210"/>
        <v>368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/>
      <c r="F862" s="152"/>
      <c r="G862" s="173">
        <v>368</v>
      </c>
      <c r="H862" s="174"/>
      <c r="I862" s="174"/>
      <c r="J862" s="192" t="s">
        <v>17</v>
      </c>
      <c r="K862" s="176">
        <f>SUM(K863:K874)</f>
        <v>0</v>
      </c>
      <c r="L862" s="176">
        <f>SUM(L863:L874)</f>
        <v>0</v>
      </c>
      <c r="M862" s="176">
        <f t="shared" ref="M862" si="223">SUM(M863:M874)</f>
        <v>0</v>
      </c>
      <c r="N862" s="172"/>
    </row>
    <row r="863" spans="1:14" x14ac:dyDescent="0.3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32</v>
      </c>
      <c r="G863" s="173">
        <v>3681</v>
      </c>
      <c r="H863" s="179"/>
      <c r="I863" s="179">
        <v>1524</v>
      </c>
      <c r="J863" s="238" t="s">
        <v>167</v>
      </c>
      <c r="K863" s="196">
        <v>0</v>
      </c>
      <c r="L863" s="196">
        <v>0</v>
      </c>
      <c r="M863" s="196">
        <f t="shared" ref="M863:M874" si="224">K863+L863</f>
        <v>0</v>
      </c>
      <c r="N863" s="172">
        <v>3210</v>
      </c>
    </row>
    <row r="864" spans="1:14" x14ac:dyDescent="0.3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49</v>
      </c>
      <c r="G864" s="173">
        <v>3681</v>
      </c>
      <c r="H864" s="179"/>
      <c r="I864" s="179">
        <v>1525</v>
      </c>
      <c r="J864" s="241"/>
      <c r="K864" s="196">
        <v>0</v>
      </c>
      <c r="L864" s="196">
        <v>0</v>
      </c>
      <c r="M864" s="196">
        <f t="shared" si="224"/>
        <v>0</v>
      </c>
      <c r="N864" s="172">
        <v>4910</v>
      </c>
    </row>
    <row r="865" spans="1:14" x14ac:dyDescent="0.3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54</v>
      </c>
      <c r="G865" s="173">
        <v>3681</v>
      </c>
      <c r="H865" s="179"/>
      <c r="I865" s="179">
        <v>1526</v>
      </c>
      <c r="J865" s="241"/>
      <c r="K865" s="196">
        <v>0</v>
      </c>
      <c r="L865" s="196">
        <v>0</v>
      </c>
      <c r="M865" s="196">
        <f t="shared" si="224"/>
        <v>0</v>
      </c>
      <c r="N865" s="172">
        <v>5410</v>
      </c>
    </row>
    <row r="866" spans="1:14" x14ac:dyDescent="0.3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62</v>
      </c>
      <c r="G866" s="173">
        <v>3681</v>
      </c>
      <c r="H866" s="179"/>
      <c r="I866" s="179">
        <v>1527</v>
      </c>
      <c r="J866" s="241"/>
      <c r="K866" s="196">
        <v>0</v>
      </c>
      <c r="L866" s="196">
        <v>0</v>
      </c>
      <c r="M866" s="196">
        <f t="shared" si="224"/>
        <v>0</v>
      </c>
      <c r="N866" s="172">
        <v>6210</v>
      </c>
    </row>
    <row r="867" spans="1:14" x14ac:dyDescent="0.3">
      <c r="A867" s="27">
        <f t="shared" si="210"/>
        <v>3681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72</v>
      </c>
      <c r="G867" s="173">
        <v>3681</v>
      </c>
      <c r="H867" s="179"/>
      <c r="I867" s="179">
        <v>1528</v>
      </c>
      <c r="J867" s="241"/>
      <c r="K867" s="196">
        <v>0</v>
      </c>
      <c r="L867" s="196">
        <v>0</v>
      </c>
      <c r="M867" s="196">
        <f t="shared" si="224"/>
        <v>0</v>
      </c>
      <c r="N867" s="172">
        <v>7210</v>
      </c>
    </row>
    <row r="868" spans="1:14" x14ac:dyDescent="0.3">
      <c r="A868" s="27">
        <f t="shared" si="210"/>
        <v>3681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82</v>
      </c>
      <c r="G868" s="173">
        <v>3681</v>
      </c>
      <c r="H868" s="179"/>
      <c r="I868" s="179">
        <v>1529</v>
      </c>
      <c r="J868" s="242"/>
      <c r="K868" s="196">
        <v>0</v>
      </c>
      <c r="L868" s="196">
        <v>0</v>
      </c>
      <c r="M868" s="196">
        <f t="shared" si="224"/>
        <v>0</v>
      </c>
      <c r="N868" s="172">
        <v>8210</v>
      </c>
    </row>
    <row r="869" spans="1:14" x14ac:dyDescent="0.3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32</v>
      </c>
      <c r="G869" s="173">
        <v>3682</v>
      </c>
      <c r="H869" s="179"/>
      <c r="I869" s="179">
        <v>1530</v>
      </c>
      <c r="J869" s="238" t="s">
        <v>227</v>
      </c>
      <c r="K869" s="196">
        <v>0</v>
      </c>
      <c r="L869" s="196">
        <v>0</v>
      </c>
      <c r="M869" s="196">
        <f t="shared" si="224"/>
        <v>0</v>
      </c>
      <c r="N869" s="172">
        <v>3210</v>
      </c>
    </row>
    <row r="870" spans="1:14" x14ac:dyDescent="0.3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49</v>
      </c>
      <c r="G870" s="173">
        <v>3682</v>
      </c>
      <c r="H870" s="179"/>
      <c r="I870" s="179">
        <v>1531</v>
      </c>
      <c r="J870" s="241"/>
      <c r="K870" s="196">
        <v>0</v>
      </c>
      <c r="L870" s="196">
        <v>0</v>
      </c>
      <c r="M870" s="196">
        <f t="shared" si="224"/>
        <v>0</v>
      </c>
      <c r="N870" s="172">
        <v>4910</v>
      </c>
    </row>
    <row r="871" spans="1:14" x14ac:dyDescent="0.3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54</v>
      </c>
      <c r="G871" s="173">
        <v>3682</v>
      </c>
      <c r="H871" s="179"/>
      <c r="I871" s="179">
        <v>1532</v>
      </c>
      <c r="J871" s="241"/>
      <c r="K871" s="196">
        <v>0</v>
      </c>
      <c r="L871" s="196">
        <v>0</v>
      </c>
      <c r="M871" s="196">
        <f t="shared" si="224"/>
        <v>0</v>
      </c>
      <c r="N871" s="172">
        <v>5410</v>
      </c>
    </row>
    <row r="872" spans="1:14" x14ac:dyDescent="0.3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62</v>
      </c>
      <c r="G872" s="173">
        <v>3682</v>
      </c>
      <c r="H872" s="179"/>
      <c r="I872" s="179">
        <v>1533</v>
      </c>
      <c r="J872" s="241"/>
      <c r="K872" s="196">
        <v>0</v>
      </c>
      <c r="L872" s="196">
        <v>0</v>
      </c>
      <c r="M872" s="196">
        <f t="shared" si="224"/>
        <v>0</v>
      </c>
      <c r="N872" s="172">
        <v>6210</v>
      </c>
    </row>
    <row r="873" spans="1:14" x14ac:dyDescent="0.3">
      <c r="A873" s="27">
        <f t="shared" si="210"/>
        <v>3682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 t="s">
        <v>195</v>
      </c>
      <c r="F873" s="152">
        <v>72</v>
      </c>
      <c r="G873" s="173">
        <v>3682</v>
      </c>
      <c r="H873" s="179"/>
      <c r="I873" s="179">
        <v>1534</v>
      </c>
      <c r="J873" s="241"/>
      <c r="K873" s="196">
        <v>0</v>
      </c>
      <c r="L873" s="196">
        <v>0</v>
      </c>
      <c r="M873" s="196">
        <f t="shared" si="224"/>
        <v>0</v>
      </c>
      <c r="N873" s="172">
        <v>7210</v>
      </c>
    </row>
    <row r="874" spans="1:14" x14ac:dyDescent="0.3">
      <c r="A874" s="27">
        <f t="shared" si="210"/>
        <v>3682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82</v>
      </c>
      <c r="G874" s="173">
        <v>3682</v>
      </c>
      <c r="H874" s="179"/>
      <c r="I874" s="179">
        <v>1535</v>
      </c>
      <c r="J874" s="242"/>
      <c r="K874" s="196">
        <v>0</v>
      </c>
      <c r="L874" s="196">
        <v>0</v>
      </c>
      <c r="M874" s="196">
        <f t="shared" si="224"/>
        <v>0</v>
      </c>
      <c r="N874" s="172">
        <v>8210</v>
      </c>
    </row>
    <row r="875" spans="1:14" ht="26.4" x14ac:dyDescent="0.3">
      <c r="A875" s="27">
        <f t="shared" ref="A875:A944" si="225">G875</f>
        <v>369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/>
      <c r="F875" s="152"/>
      <c r="G875" s="173">
        <v>369</v>
      </c>
      <c r="H875" s="174"/>
      <c r="I875" s="174"/>
      <c r="J875" s="192" t="s">
        <v>20</v>
      </c>
      <c r="K875" s="176">
        <f>SUM(K876:K893)</f>
        <v>0</v>
      </c>
      <c r="L875" s="176">
        <f>SUM(L876:L893)</f>
        <v>0</v>
      </c>
      <c r="M875" s="176">
        <f t="shared" ref="M875" si="226">SUM(M876:M893)</f>
        <v>0</v>
      </c>
      <c r="N875" s="172"/>
    </row>
    <row r="876" spans="1:14" x14ac:dyDescent="0.3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32</v>
      </c>
      <c r="G876" s="173">
        <v>3691</v>
      </c>
      <c r="H876" s="179"/>
      <c r="I876" s="179">
        <v>1536</v>
      </c>
      <c r="J876" s="238" t="s">
        <v>21</v>
      </c>
      <c r="K876" s="196">
        <v>0</v>
      </c>
      <c r="L876" s="196">
        <v>0</v>
      </c>
      <c r="M876" s="196">
        <f t="shared" ref="M876:M893" si="227">K876+L876</f>
        <v>0</v>
      </c>
      <c r="N876" s="172">
        <v>3210</v>
      </c>
    </row>
    <row r="877" spans="1:14" x14ac:dyDescent="0.3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49</v>
      </c>
      <c r="G877" s="173">
        <v>3691</v>
      </c>
      <c r="H877" s="179"/>
      <c r="I877" s="179">
        <v>1537</v>
      </c>
      <c r="J877" s="241"/>
      <c r="K877" s="196">
        <v>0</v>
      </c>
      <c r="L877" s="196">
        <v>0</v>
      </c>
      <c r="M877" s="196">
        <f t="shared" si="227"/>
        <v>0</v>
      </c>
      <c r="N877" s="172">
        <v>4910</v>
      </c>
    </row>
    <row r="878" spans="1:14" x14ac:dyDescent="0.3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54</v>
      </c>
      <c r="G878" s="173">
        <v>3691</v>
      </c>
      <c r="H878" s="179"/>
      <c r="I878" s="179">
        <v>1538</v>
      </c>
      <c r="J878" s="241"/>
      <c r="K878" s="196">
        <v>0</v>
      </c>
      <c r="L878" s="196">
        <v>0</v>
      </c>
      <c r="M878" s="196">
        <f t="shared" si="227"/>
        <v>0</v>
      </c>
      <c r="N878" s="172">
        <v>5410</v>
      </c>
    </row>
    <row r="879" spans="1:14" x14ac:dyDescent="0.3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62</v>
      </c>
      <c r="G879" s="173">
        <v>3691</v>
      </c>
      <c r="H879" s="179"/>
      <c r="I879" s="179">
        <v>1539</v>
      </c>
      <c r="J879" s="241"/>
      <c r="K879" s="196">
        <v>0</v>
      </c>
      <c r="L879" s="196">
        <v>0</v>
      </c>
      <c r="M879" s="196">
        <f t="shared" si="227"/>
        <v>0</v>
      </c>
      <c r="N879" s="172">
        <v>6210</v>
      </c>
    </row>
    <row r="880" spans="1:14" x14ac:dyDescent="0.3">
      <c r="A880" s="27">
        <f t="shared" si="225"/>
        <v>3691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72</v>
      </c>
      <c r="G880" s="173">
        <v>3691</v>
      </c>
      <c r="H880" s="179"/>
      <c r="I880" s="179">
        <v>1540</v>
      </c>
      <c r="J880" s="241"/>
      <c r="K880" s="196">
        <v>0</v>
      </c>
      <c r="L880" s="196">
        <v>0</v>
      </c>
      <c r="M880" s="196">
        <f t="shared" si="227"/>
        <v>0</v>
      </c>
      <c r="N880" s="172">
        <v>7210</v>
      </c>
    </row>
    <row r="881" spans="1:14" x14ac:dyDescent="0.3">
      <c r="A881" s="27">
        <f t="shared" si="225"/>
        <v>3691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82</v>
      </c>
      <c r="G881" s="173">
        <v>3691</v>
      </c>
      <c r="H881" s="179"/>
      <c r="I881" s="179">
        <v>1541</v>
      </c>
      <c r="J881" s="242"/>
      <c r="K881" s="196">
        <v>0</v>
      </c>
      <c r="L881" s="196">
        <v>0</v>
      </c>
      <c r="M881" s="196">
        <f t="shared" si="227"/>
        <v>0</v>
      </c>
      <c r="N881" s="172">
        <v>8210</v>
      </c>
    </row>
    <row r="882" spans="1:14" x14ac:dyDescent="0.3">
      <c r="A882" s="27">
        <f t="shared" si="225"/>
        <v>3693</v>
      </c>
      <c r="B882" s="28" t="str">
        <f t="shared" si="211"/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32</v>
      </c>
      <c r="G882" s="173">
        <v>3693</v>
      </c>
      <c r="H882" s="179"/>
      <c r="I882" s="179">
        <v>1542</v>
      </c>
      <c r="J882" s="238" t="s">
        <v>23</v>
      </c>
      <c r="K882" s="196">
        <v>0</v>
      </c>
      <c r="L882" s="196">
        <v>0</v>
      </c>
      <c r="M882" s="196">
        <f t="shared" si="227"/>
        <v>0</v>
      </c>
      <c r="N882" s="172">
        <v>3210</v>
      </c>
    </row>
    <row r="883" spans="1:14" x14ac:dyDescent="0.3">
      <c r="A883" s="27">
        <f t="shared" si="225"/>
        <v>3693</v>
      </c>
      <c r="B883" s="28" t="str">
        <f t="shared" si="211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49</v>
      </c>
      <c r="G883" s="173">
        <v>3693</v>
      </c>
      <c r="H883" s="179"/>
      <c r="I883" s="179">
        <v>1543</v>
      </c>
      <c r="J883" s="241"/>
      <c r="K883" s="196">
        <v>0</v>
      </c>
      <c r="L883" s="196">
        <v>0</v>
      </c>
      <c r="M883" s="196">
        <f t="shared" si="227"/>
        <v>0</v>
      </c>
      <c r="N883" s="172">
        <v>4910</v>
      </c>
    </row>
    <row r="884" spans="1:14" x14ac:dyDescent="0.3">
      <c r="A884" s="27">
        <f t="shared" si="225"/>
        <v>3693</v>
      </c>
      <c r="B884" s="28" t="str">
        <f t="shared" ref="B884:B1037" si="228">IF(H884&gt;0,F884," ")</f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54</v>
      </c>
      <c r="G884" s="173">
        <v>3693</v>
      </c>
      <c r="H884" s="179"/>
      <c r="I884" s="179">
        <v>1544</v>
      </c>
      <c r="J884" s="241"/>
      <c r="K884" s="196">
        <v>0</v>
      </c>
      <c r="L884" s="196">
        <v>0</v>
      </c>
      <c r="M884" s="196">
        <f t="shared" si="227"/>
        <v>0</v>
      </c>
      <c r="N884" s="172">
        <v>5410</v>
      </c>
    </row>
    <row r="885" spans="1:14" x14ac:dyDescent="0.3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62</v>
      </c>
      <c r="G885" s="173">
        <v>3693</v>
      </c>
      <c r="H885" s="179"/>
      <c r="I885" s="179">
        <v>1545</v>
      </c>
      <c r="J885" s="241"/>
      <c r="K885" s="196">
        <v>0</v>
      </c>
      <c r="L885" s="196">
        <v>0</v>
      </c>
      <c r="M885" s="196">
        <f t="shared" si="227"/>
        <v>0</v>
      </c>
      <c r="N885" s="172">
        <v>6210</v>
      </c>
    </row>
    <row r="886" spans="1:14" x14ac:dyDescent="0.3">
      <c r="A886" s="27">
        <f t="shared" si="225"/>
        <v>3693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72</v>
      </c>
      <c r="G886" s="173">
        <v>3693</v>
      </c>
      <c r="H886" s="179"/>
      <c r="I886" s="179">
        <v>1546</v>
      </c>
      <c r="J886" s="241"/>
      <c r="K886" s="196">
        <v>0</v>
      </c>
      <c r="L886" s="196">
        <v>0</v>
      </c>
      <c r="M886" s="196">
        <f t="shared" si="227"/>
        <v>0</v>
      </c>
      <c r="N886" s="172">
        <v>7210</v>
      </c>
    </row>
    <row r="887" spans="1:14" x14ac:dyDescent="0.3">
      <c r="A887" s="27">
        <f t="shared" si="225"/>
        <v>3693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82</v>
      </c>
      <c r="G887" s="173">
        <v>3693</v>
      </c>
      <c r="H887" s="179"/>
      <c r="I887" s="179">
        <v>1547</v>
      </c>
      <c r="J887" s="242"/>
      <c r="K887" s="196">
        <v>0</v>
      </c>
      <c r="L887" s="196">
        <v>0</v>
      </c>
      <c r="M887" s="196">
        <f t="shared" si="227"/>
        <v>0</v>
      </c>
      <c r="N887" s="172">
        <v>8210</v>
      </c>
    </row>
    <row r="888" spans="1:14" x14ac:dyDescent="0.3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32</v>
      </c>
      <c r="G888" s="173">
        <v>3694</v>
      </c>
      <c r="H888" s="179"/>
      <c r="I888" s="179">
        <v>1548</v>
      </c>
      <c r="J888" s="238" t="s">
        <v>24</v>
      </c>
      <c r="K888" s="196">
        <v>0</v>
      </c>
      <c r="L888" s="196">
        <v>0</v>
      </c>
      <c r="M888" s="196">
        <f t="shared" si="227"/>
        <v>0</v>
      </c>
      <c r="N888" s="172">
        <v>3210</v>
      </c>
    </row>
    <row r="889" spans="1:14" x14ac:dyDescent="0.3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49</v>
      </c>
      <c r="G889" s="173">
        <v>3694</v>
      </c>
      <c r="H889" s="179"/>
      <c r="I889" s="179">
        <v>1549</v>
      </c>
      <c r="J889" s="241"/>
      <c r="K889" s="196">
        <v>0</v>
      </c>
      <c r="L889" s="196">
        <v>0</v>
      </c>
      <c r="M889" s="196">
        <f t="shared" si="227"/>
        <v>0</v>
      </c>
      <c r="N889" s="172">
        <v>4910</v>
      </c>
    </row>
    <row r="890" spans="1:14" x14ac:dyDescent="0.3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54</v>
      </c>
      <c r="G890" s="173">
        <v>3694</v>
      </c>
      <c r="H890" s="179"/>
      <c r="I890" s="179">
        <v>1550</v>
      </c>
      <c r="J890" s="241"/>
      <c r="K890" s="196">
        <v>0</v>
      </c>
      <c r="L890" s="196">
        <v>0</v>
      </c>
      <c r="M890" s="196">
        <f t="shared" si="227"/>
        <v>0</v>
      </c>
      <c r="N890" s="172">
        <v>5410</v>
      </c>
    </row>
    <row r="891" spans="1:14" x14ac:dyDescent="0.3">
      <c r="A891" s="27">
        <f t="shared" si="225"/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62</v>
      </c>
      <c r="G891" s="173">
        <v>3694</v>
      </c>
      <c r="H891" s="179"/>
      <c r="I891" s="179">
        <v>1551</v>
      </c>
      <c r="J891" s="241"/>
      <c r="K891" s="196">
        <v>0</v>
      </c>
      <c r="L891" s="196">
        <v>0</v>
      </c>
      <c r="M891" s="196">
        <f t="shared" si="227"/>
        <v>0</v>
      </c>
      <c r="N891" s="172">
        <v>6210</v>
      </c>
    </row>
    <row r="892" spans="1:14" x14ac:dyDescent="0.3">
      <c r="A892" s="27">
        <f t="shared" si="225"/>
        <v>3694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 t="s">
        <v>195</v>
      </c>
      <c r="F892" s="152">
        <v>72</v>
      </c>
      <c r="G892" s="173">
        <v>3694</v>
      </c>
      <c r="H892" s="179"/>
      <c r="I892" s="179">
        <v>1552</v>
      </c>
      <c r="J892" s="241"/>
      <c r="K892" s="196">
        <v>0</v>
      </c>
      <c r="L892" s="196">
        <v>0</v>
      </c>
      <c r="M892" s="196">
        <f t="shared" si="227"/>
        <v>0</v>
      </c>
      <c r="N892" s="172">
        <v>7210</v>
      </c>
    </row>
    <row r="893" spans="1:14" x14ac:dyDescent="0.3">
      <c r="A893" s="27">
        <f>G893</f>
        <v>3694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 t="s">
        <v>195</v>
      </c>
      <c r="F893" s="152">
        <v>82</v>
      </c>
      <c r="G893" s="173">
        <v>3694</v>
      </c>
      <c r="H893" s="179"/>
      <c r="I893" s="179">
        <v>1553</v>
      </c>
      <c r="J893" s="242"/>
      <c r="K893" s="196">
        <v>0</v>
      </c>
      <c r="L893" s="196">
        <v>0</v>
      </c>
      <c r="M893" s="196">
        <f t="shared" si="227"/>
        <v>0</v>
      </c>
      <c r="N893" s="172">
        <v>8210</v>
      </c>
    </row>
    <row r="894" spans="1:14" ht="26.4" x14ac:dyDescent="0.3">
      <c r="A894" s="27">
        <f t="shared" ref="A894:A898" si="229">G894</f>
        <v>37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/>
      <c r="F894" s="152"/>
      <c r="G894" s="173">
        <v>37</v>
      </c>
      <c r="H894" s="174"/>
      <c r="I894" s="174"/>
      <c r="J894" s="192" t="s">
        <v>211</v>
      </c>
      <c r="K894" s="176">
        <f t="shared" ref="K894:M894" si="230">SUM(K895)</f>
        <v>0</v>
      </c>
      <c r="L894" s="176">
        <f t="shared" si="230"/>
        <v>0</v>
      </c>
      <c r="M894" s="176">
        <f t="shared" si="230"/>
        <v>0</v>
      </c>
      <c r="N894" s="172"/>
    </row>
    <row r="895" spans="1:14" ht="26.4" x14ac:dyDescent="0.3">
      <c r="A895" s="27">
        <f t="shared" si="229"/>
        <v>372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/>
      <c r="F895" s="152"/>
      <c r="G895" s="173">
        <v>372</v>
      </c>
      <c r="H895" s="174"/>
      <c r="I895" s="174"/>
      <c r="J895" s="192" t="s">
        <v>212</v>
      </c>
      <c r="K895" s="176">
        <f>SUM(K896:K913)</f>
        <v>0</v>
      </c>
      <c r="L895" s="176">
        <f>SUM(L896:L913)</f>
        <v>0</v>
      </c>
      <c r="M895" s="176">
        <f t="shared" ref="M895" si="231">SUM(M896:M913)</f>
        <v>0</v>
      </c>
      <c r="N895" s="172"/>
    </row>
    <row r="896" spans="1:14" x14ac:dyDescent="0.3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32</v>
      </c>
      <c r="G896" s="173">
        <v>3721</v>
      </c>
      <c r="H896" s="179"/>
      <c r="I896" s="179">
        <v>1554</v>
      </c>
      <c r="J896" s="238" t="s">
        <v>228</v>
      </c>
      <c r="K896" s="196">
        <v>0</v>
      </c>
      <c r="L896" s="196">
        <v>0</v>
      </c>
      <c r="M896" s="196">
        <f t="shared" ref="M896:M913" si="232">K896+L896</f>
        <v>0</v>
      </c>
      <c r="N896" s="172">
        <v>3210</v>
      </c>
    </row>
    <row r="897" spans="1:14" x14ac:dyDescent="0.3">
      <c r="A897" s="27">
        <f t="shared" si="229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49</v>
      </c>
      <c r="G897" s="173">
        <v>3721</v>
      </c>
      <c r="H897" s="179"/>
      <c r="I897" s="179">
        <v>1555</v>
      </c>
      <c r="J897" s="241"/>
      <c r="K897" s="196">
        <v>0</v>
      </c>
      <c r="L897" s="196">
        <v>0</v>
      </c>
      <c r="M897" s="196">
        <f t="shared" si="232"/>
        <v>0</v>
      </c>
      <c r="N897" s="172">
        <v>4910</v>
      </c>
    </row>
    <row r="898" spans="1:14" x14ac:dyDescent="0.3">
      <c r="A898" s="27">
        <f t="shared" si="229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54</v>
      </c>
      <c r="G898" s="173">
        <v>3721</v>
      </c>
      <c r="H898" s="179"/>
      <c r="I898" s="179">
        <v>1556</v>
      </c>
      <c r="J898" s="241"/>
      <c r="K898" s="196">
        <v>0</v>
      </c>
      <c r="L898" s="196">
        <v>0</v>
      </c>
      <c r="M898" s="196">
        <f t="shared" si="232"/>
        <v>0</v>
      </c>
      <c r="N898" s="172">
        <v>5410</v>
      </c>
    </row>
    <row r="899" spans="1:14" x14ac:dyDescent="0.3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62</v>
      </c>
      <c r="G899" s="173">
        <v>3721</v>
      </c>
      <c r="H899" s="179"/>
      <c r="I899" s="179">
        <v>1557</v>
      </c>
      <c r="J899" s="241"/>
      <c r="K899" s="196">
        <v>0</v>
      </c>
      <c r="L899" s="196">
        <v>0</v>
      </c>
      <c r="M899" s="196">
        <f t="shared" si="232"/>
        <v>0</v>
      </c>
      <c r="N899" s="172">
        <v>6210</v>
      </c>
    </row>
    <row r="900" spans="1:14" x14ac:dyDescent="0.3">
      <c r="A900" s="27">
        <f t="shared" si="225"/>
        <v>3721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72</v>
      </c>
      <c r="G900" s="173">
        <v>3721</v>
      </c>
      <c r="H900" s="179"/>
      <c r="I900" s="179">
        <v>1558</v>
      </c>
      <c r="J900" s="241"/>
      <c r="K900" s="196">
        <v>0</v>
      </c>
      <c r="L900" s="196">
        <v>0</v>
      </c>
      <c r="M900" s="196">
        <f t="shared" si="232"/>
        <v>0</v>
      </c>
      <c r="N900" s="172">
        <v>7210</v>
      </c>
    </row>
    <row r="901" spans="1:14" x14ac:dyDescent="0.3">
      <c r="A901" s="27">
        <f t="shared" si="225"/>
        <v>3721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82</v>
      </c>
      <c r="G901" s="173">
        <v>3721</v>
      </c>
      <c r="H901" s="179"/>
      <c r="I901" s="179">
        <v>1559</v>
      </c>
      <c r="J901" s="242"/>
      <c r="K901" s="196">
        <v>0</v>
      </c>
      <c r="L901" s="196">
        <v>0</v>
      </c>
      <c r="M901" s="196">
        <f t="shared" si="232"/>
        <v>0</v>
      </c>
      <c r="N901" s="172">
        <v>8210</v>
      </c>
    </row>
    <row r="902" spans="1:14" x14ac:dyDescent="0.3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32</v>
      </c>
      <c r="G902" s="173">
        <v>3722</v>
      </c>
      <c r="H902" s="179"/>
      <c r="I902" s="179">
        <v>1560</v>
      </c>
      <c r="J902" s="238" t="s">
        <v>213</v>
      </c>
      <c r="K902" s="196">
        <v>0</v>
      </c>
      <c r="L902" s="196">
        <v>0</v>
      </c>
      <c r="M902" s="196">
        <f t="shared" si="232"/>
        <v>0</v>
      </c>
      <c r="N902" s="172">
        <v>3210</v>
      </c>
    </row>
    <row r="903" spans="1:14" x14ac:dyDescent="0.3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49</v>
      </c>
      <c r="G903" s="173">
        <v>3722</v>
      </c>
      <c r="H903" s="179"/>
      <c r="I903" s="179">
        <v>1561</v>
      </c>
      <c r="J903" s="241"/>
      <c r="K903" s="196">
        <v>0</v>
      </c>
      <c r="L903" s="196">
        <v>0</v>
      </c>
      <c r="M903" s="196">
        <f t="shared" si="232"/>
        <v>0</v>
      </c>
      <c r="N903" s="172">
        <v>4910</v>
      </c>
    </row>
    <row r="904" spans="1:14" x14ac:dyDescent="0.3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54</v>
      </c>
      <c r="G904" s="173">
        <v>3722</v>
      </c>
      <c r="H904" s="179"/>
      <c r="I904" s="179">
        <v>1562</v>
      </c>
      <c r="J904" s="241"/>
      <c r="K904" s="196">
        <v>0</v>
      </c>
      <c r="L904" s="196">
        <v>0</v>
      </c>
      <c r="M904" s="196">
        <f t="shared" si="232"/>
        <v>0</v>
      </c>
      <c r="N904" s="172">
        <v>5410</v>
      </c>
    </row>
    <row r="905" spans="1:14" x14ac:dyDescent="0.3">
      <c r="A905" s="27">
        <f t="shared" si="225"/>
        <v>3722</v>
      </c>
      <c r="B905" s="28" t="str">
        <f t="shared" si="228"/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62</v>
      </c>
      <c r="G905" s="173">
        <v>3722</v>
      </c>
      <c r="H905" s="179"/>
      <c r="I905" s="179">
        <v>1563</v>
      </c>
      <c r="J905" s="241"/>
      <c r="K905" s="196">
        <v>0</v>
      </c>
      <c r="L905" s="196">
        <v>0</v>
      </c>
      <c r="M905" s="196">
        <f t="shared" si="232"/>
        <v>0</v>
      </c>
      <c r="N905" s="172">
        <v>6210</v>
      </c>
    </row>
    <row r="906" spans="1:14" x14ac:dyDescent="0.3">
      <c r="A906" s="27">
        <f t="shared" si="225"/>
        <v>3722</v>
      </c>
      <c r="B906" s="28" t="str">
        <f t="shared" si="228"/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72</v>
      </c>
      <c r="G906" s="173">
        <v>3722</v>
      </c>
      <c r="H906" s="179"/>
      <c r="I906" s="179">
        <v>1564</v>
      </c>
      <c r="J906" s="241"/>
      <c r="K906" s="196">
        <v>0</v>
      </c>
      <c r="L906" s="196">
        <v>0</v>
      </c>
      <c r="M906" s="196">
        <f t="shared" si="232"/>
        <v>0</v>
      </c>
      <c r="N906" s="172">
        <v>7210</v>
      </c>
    </row>
    <row r="907" spans="1:14" x14ac:dyDescent="0.3">
      <c r="A907" s="27">
        <f t="shared" si="225"/>
        <v>3722</v>
      </c>
      <c r="B907" s="28" t="str">
        <f>IF(H907&gt;0,F907," ")</f>
        <v xml:space="preserve"> </v>
      </c>
      <c r="C907" s="35" t="str">
        <f t="shared" si="219"/>
        <v xml:space="preserve">  </v>
      </c>
      <c r="D907" s="35" t="str">
        <f t="shared" si="220"/>
        <v xml:space="preserve">  </v>
      </c>
      <c r="E907" s="36" t="s">
        <v>195</v>
      </c>
      <c r="F907" s="152">
        <v>82</v>
      </c>
      <c r="G907" s="173">
        <v>3722</v>
      </c>
      <c r="H907" s="179"/>
      <c r="I907" s="179">
        <v>1565</v>
      </c>
      <c r="J907" s="242"/>
      <c r="K907" s="196">
        <v>0</v>
      </c>
      <c r="L907" s="196">
        <v>0</v>
      </c>
      <c r="M907" s="196">
        <f t="shared" si="232"/>
        <v>0</v>
      </c>
      <c r="N907" s="172">
        <v>8210</v>
      </c>
    </row>
    <row r="908" spans="1:14" x14ac:dyDescent="0.3">
      <c r="A908" s="27">
        <f t="shared" si="225"/>
        <v>3723</v>
      </c>
      <c r="B908" s="28" t="str">
        <f t="shared" ref="B908:B912" si="233">IF(H908&gt;0,F908," ")</f>
        <v xml:space="preserve"> </v>
      </c>
      <c r="C908" s="35" t="str">
        <f t="shared" si="219"/>
        <v xml:space="preserve">  </v>
      </c>
      <c r="D908" s="35" t="str">
        <f t="shared" si="220"/>
        <v xml:space="preserve">  </v>
      </c>
      <c r="E908" s="36" t="s">
        <v>195</v>
      </c>
      <c r="F908" s="152">
        <v>32</v>
      </c>
      <c r="G908" s="173">
        <v>3723</v>
      </c>
      <c r="H908" s="179"/>
      <c r="I908" s="179">
        <v>1566</v>
      </c>
      <c r="J908" s="238" t="s">
        <v>214</v>
      </c>
      <c r="K908" s="196">
        <v>0</v>
      </c>
      <c r="L908" s="196">
        <v>0</v>
      </c>
      <c r="M908" s="196">
        <f t="shared" si="232"/>
        <v>0</v>
      </c>
      <c r="N908" s="172">
        <v>3210</v>
      </c>
    </row>
    <row r="909" spans="1:14" x14ac:dyDescent="0.3">
      <c r="A909" s="27">
        <f t="shared" si="225"/>
        <v>3723</v>
      </c>
      <c r="B909" s="28" t="str">
        <f t="shared" si="233"/>
        <v xml:space="preserve"> </v>
      </c>
      <c r="C909" s="35" t="str">
        <f t="shared" ref="C909:C998" si="234">IF(H909&gt;0,LEFT(E909,3),"  ")</f>
        <v xml:space="preserve">  </v>
      </c>
      <c r="D909" s="35" t="str">
        <f t="shared" ref="D909:D998" si="235">IF(H909&gt;0,LEFT(E909,4),"  ")</f>
        <v xml:space="preserve">  </v>
      </c>
      <c r="E909" s="36" t="s">
        <v>195</v>
      </c>
      <c r="F909" s="152">
        <v>49</v>
      </c>
      <c r="G909" s="173">
        <v>3723</v>
      </c>
      <c r="H909" s="179"/>
      <c r="I909" s="179">
        <v>1567</v>
      </c>
      <c r="J909" s="241"/>
      <c r="K909" s="196">
        <v>0</v>
      </c>
      <c r="L909" s="196">
        <v>0</v>
      </c>
      <c r="M909" s="196">
        <f t="shared" si="232"/>
        <v>0</v>
      </c>
      <c r="N909" s="172">
        <v>4910</v>
      </c>
    </row>
    <row r="910" spans="1:14" x14ac:dyDescent="0.3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54</v>
      </c>
      <c r="G910" s="173">
        <v>3723</v>
      </c>
      <c r="H910" s="179"/>
      <c r="I910" s="179">
        <v>1568</v>
      </c>
      <c r="J910" s="241"/>
      <c r="K910" s="196">
        <v>0</v>
      </c>
      <c r="L910" s="196">
        <v>0</v>
      </c>
      <c r="M910" s="196">
        <f t="shared" si="232"/>
        <v>0</v>
      </c>
      <c r="N910" s="172">
        <v>5410</v>
      </c>
    </row>
    <row r="911" spans="1:14" x14ac:dyDescent="0.3">
      <c r="A911" s="27">
        <f t="shared" si="225"/>
        <v>3723</v>
      </c>
      <c r="B911" s="28" t="str">
        <f t="shared" si="233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62</v>
      </c>
      <c r="G911" s="173">
        <v>3723</v>
      </c>
      <c r="H911" s="179"/>
      <c r="I911" s="179">
        <v>1569</v>
      </c>
      <c r="J911" s="241"/>
      <c r="K911" s="196">
        <v>0</v>
      </c>
      <c r="L911" s="196">
        <v>0</v>
      </c>
      <c r="M911" s="196">
        <f t="shared" si="232"/>
        <v>0</v>
      </c>
      <c r="N911" s="172">
        <v>6210</v>
      </c>
    </row>
    <row r="912" spans="1:14" x14ac:dyDescent="0.3">
      <c r="A912" s="27">
        <f t="shared" si="225"/>
        <v>3723</v>
      </c>
      <c r="B912" s="28" t="str">
        <f t="shared" si="233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 t="s">
        <v>195</v>
      </c>
      <c r="F912" s="152">
        <v>72</v>
      </c>
      <c r="G912" s="173">
        <v>3723</v>
      </c>
      <c r="H912" s="179"/>
      <c r="I912" s="179">
        <v>1570</v>
      </c>
      <c r="J912" s="241"/>
      <c r="K912" s="196">
        <v>0</v>
      </c>
      <c r="L912" s="196">
        <v>0</v>
      </c>
      <c r="M912" s="196">
        <f t="shared" si="232"/>
        <v>0</v>
      </c>
      <c r="N912" s="172">
        <v>7210</v>
      </c>
    </row>
    <row r="913" spans="1:14" x14ac:dyDescent="0.3">
      <c r="A913" s="27">
        <f t="shared" si="225"/>
        <v>3723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 t="s">
        <v>195</v>
      </c>
      <c r="F913" s="152">
        <v>82</v>
      </c>
      <c r="G913" s="173">
        <v>3723</v>
      </c>
      <c r="H913" s="179"/>
      <c r="I913" s="179">
        <v>1571</v>
      </c>
      <c r="J913" s="242"/>
      <c r="K913" s="196">
        <v>0</v>
      </c>
      <c r="L913" s="196">
        <v>0</v>
      </c>
      <c r="M913" s="196">
        <f t="shared" si="232"/>
        <v>0</v>
      </c>
      <c r="N913" s="172">
        <v>8210</v>
      </c>
    </row>
    <row r="914" spans="1:14" x14ac:dyDescent="0.3">
      <c r="A914" s="27">
        <f t="shared" si="225"/>
        <v>38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/>
      <c r="F914" s="152"/>
      <c r="G914" s="173">
        <v>38</v>
      </c>
      <c r="H914" s="174"/>
      <c r="I914" s="174"/>
      <c r="J914" s="192" t="s">
        <v>165</v>
      </c>
      <c r="K914" s="176">
        <f>SUM(K915)</f>
        <v>0</v>
      </c>
      <c r="L914" s="176">
        <f t="shared" ref="L914:M914" si="236">SUM(L915)</f>
        <v>0</v>
      </c>
      <c r="M914" s="176">
        <f t="shared" si="236"/>
        <v>0</v>
      </c>
      <c r="N914" s="172"/>
    </row>
    <row r="915" spans="1:14" x14ac:dyDescent="0.3">
      <c r="A915" s="27">
        <f t="shared" si="225"/>
        <v>381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/>
      <c r="F915" s="152"/>
      <c r="G915" s="173">
        <v>381</v>
      </c>
      <c r="H915" s="174"/>
      <c r="I915" s="174"/>
      <c r="J915" s="192" t="s">
        <v>49</v>
      </c>
      <c r="K915" s="176">
        <f>SUM(K916:K933)</f>
        <v>0</v>
      </c>
      <c r="L915" s="176">
        <f>SUM(L916:L933)</f>
        <v>0</v>
      </c>
      <c r="M915" s="176">
        <f t="shared" ref="M915" si="237">SUM(M916:M933)</f>
        <v>0</v>
      </c>
      <c r="N915" s="172"/>
    </row>
    <row r="916" spans="1:14" x14ac:dyDescent="0.3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32</v>
      </c>
      <c r="G916" s="173">
        <v>3811</v>
      </c>
      <c r="H916" s="179"/>
      <c r="I916" s="179">
        <v>1572</v>
      </c>
      <c r="J916" s="238" t="s">
        <v>215</v>
      </c>
      <c r="K916" s="196">
        <v>0</v>
      </c>
      <c r="L916" s="196">
        <v>0</v>
      </c>
      <c r="M916" s="196">
        <f t="shared" ref="M916:M933" si="238">K916+L916</f>
        <v>0</v>
      </c>
      <c r="N916" s="172">
        <v>3210</v>
      </c>
    </row>
    <row r="917" spans="1:14" x14ac:dyDescent="0.3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49</v>
      </c>
      <c r="G917" s="173">
        <v>3811</v>
      </c>
      <c r="H917" s="179"/>
      <c r="I917" s="179">
        <v>1573</v>
      </c>
      <c r="J917" s="241"/>
      <c r="K917" s="196">
        <v>0</v>
      </c>
      <c r="L917" s="196">
        <v>0</v>
      </c>
      <c r="M917" s="196">
        <f t="shared" si="238"/>
        <v>0</v>
      </c>
      <c r="N917" s="172">
        <v>4910</v>
      </c>
    </row>
    <row r="918" spans="1:14" x14ac:dyDescent="0.3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54</v>
      </c>
      <c r="G918" s="173">
        <v>3811</v>
      </c>
      <c r="H918" s="179"/>
      <c r="I918" s="179">
        <v>1574</v>
      </c>
      <c r="J918" s="241"/>
      <c r="K918" s="196">
        <v>0</v>
      </c>
      <c r="L918" s="196">
        <v>0</v>
      </c>
      <c r="M918" s="196">
        <f t="shared" si="238"/>
        <v>0</v>
      </c>
      <c r="N918" s="172">
        <v>5410</v>
      </c>
    </row>
    <row r="919" spans="1:14" x14ac:dyDescent="0.3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62</v>
      </c>
      <c r="G919" s="173">
        <v>3811</v>
      </c>
      <c r="H919" s="179"/>
      <c r="I919" s="179">
        <v>1575</v>
      </c>
      <c r="J919" s="241"/>
      <c r="K919" s="196">
        <v>0</v>
      </c>
      <c r="L919" s="196">
        <v>0</v>
      </c>
      <c r="M919" s="196">
        <f t="shared" si="238"/>
        <v>0</v>
      </c>
      <c r="N919" s="172">
        <v>6210</v>
      </c>
    </row>
    <row r="920" spans="1:14" x14ac:dyDescent="0.3">
      <c r="A920" s="27">
        <f t="shared" si="225"/>
        <v>3811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72</v>
      </c>
      <c r="G920" s="173">
        <v>3811</v>
      </c>
      <c r="H920" s="179"/>
      <c r="I920" s="179">
        <v>1576</v>
      </c>
      <c r="J920" s="241"/>
      <c r="K920" s="196">
        <v>0</v>
      </c>
      <c r="L920" s="196">
        <v>0</v>
      </c>
      <c r="M920" s="196">
        <f t="shared" si="238"/>
        <v>0</v>
      </c>
      <c r="N920" s="172">
        <v>7210</v>
      </c>
    </row>
    <row r="921" spans="1:14" x14ac:dyDescent="0.3">
      <c r="A921" s="27">
        <f t="shared" si="225"/>
        <v>3811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82</v>
      </c>
      <c r="G921" s="173">
        <v>3811</v>
      </c>
      <c r="H921" s="179"/>
      <c r="I921" s="179">
        <v>1577</v>
      </c>
      <c r="J921" s="242"/>
      <c r="K921" s="196">
        <v>0</v>
      </c>
      <c r="L921" s="196">
        <v>0</v>
      </c>
      <c r="M921" s="196">
        <f t="shared" si="238"/>
        <v>0</v>
      </c>
      <c r="N921" s="172">
        <v>8210</v>
      </c>
    </row>
    <row r="922" spans="1:14" x14ac:dyDescent="0.3">
      <c r="C922" s="35"/>
      <c r="D922" s="35"/>
      <c r="E922" s="36" t="s">
        <v>309</v>
      </c>
      <c r="F922" s="152">
        <v>32</v>
      </c>
      <c r="G922" s="173">
        <v>3812</v>
      </c>
      <c r="H922" s="179"/>
      <c r="I922" s="179">
        <v>2111</v>
      </c>
      <c r="J922" s="238" t="s">
        <v>310</v>
      </c>
      <c r="K922" s="180">
        <f t="shared" ref="K922:L927" si="239">SUM(O922,R922,U922,X922,AA922,AD922,AG922,AJ922,AM922,AP922,AS922,AV922,AY922,BB922,BE922,BH922,BK922,BN922,BQ922,BT922,BW922,BZ922,CC922,CF922,CI922,CL922,CO922,CR922,CU922,CX922,DA922,DD922,DG922,DJ922,DM922,DP922,DS922,DV922,DY922,EB922,EE922,EH922,EK922,EN922,EQ922,ET922,EW922,EZ922,FC922,FF922,FI922,FL922,FO922,FR922,FU922,FX922,GA922,GD922,GG922,GJ922,GM922,GP922,GS922,GV922,GY922,HB922,HE922,HH922,HK922,HN922,HQ922,HT922,HW922,HZ922,IC922,IF922,II922,IL922,IO922,IR922,IU922)</f>
        <v>0</v>
      </c>
      <c r="L922" s="180">
        <f t="shared" si="239"/>
        <v>0</v>
      </c>
      <c r="M922" s="196">
        <f t="shared" si="238"/>
        <v>0</v>
      </c>
      <c r="N922" s="172">
        <v>3210</v>
      </c>
    </row>
    <row r="923" spans="1:14" x14ac:dyDescent="0.3">
      <c r="C923" s="35"/>
      <c r="D923" s="35"/>
      <c r="E923" s="36" t="s">
        <v>311</v>
      </c>
      <c r="F923" s="152">
        <v>49</v>
      </c>
      <c r="G923" s="173">
        <v>3812</v>
      </c>
      <c r="H923" s="179"/>
      <c r="I923" s="179">
        <v>2112</v>
      </c>
      <c r="J923" s="239"/>
      <c r="K923" s="180">
        <f t="shared" si="239"/>
        <v>0</v>
      </c>
      <c r="L923" s="180">
        <f t="shared" si="239"/>
        <v>0</v>
      </c>
      <c r="M923" s="196">
        <f t="shared" si="238"/>
        <v>0</v>
      </c>
      <c r="N923" s="172">
        <v>4910</v>
      </c>
    </row>
    <row r="924" spans="1:14" x14ac:dyDescent="0.3">
      <c r="C924" s="35"/>
      <c r="D924" s="35"/>
      <c r="E924" s="36" t="s">
        <v>312</v>
      </c>
      <c r="F924" s="152">
        <v>54</v>
      </c>
      <c r="G924" s="173">
        <v>3812</v>
      </c>
      <c r="H924" s="179"/>
      <c r="I924" s="179">
        <v>2113</v>
      </c>
      <c r="J924" s="239"/>
      <c r="K924" s="180">
        <f t="shared" si="239"/>
        <v>0</v>
      </c>
      <c r="L924" s="180">
        <f t="shared" si="239"/>
        <v>0</v>
      </c>
      <c r="M924" s="196">
        <f t="shared" si="238"/>
        <v>0</v>
      </c>
      <c r="N924" s="172">
        <v>5410</v>
      </c>
    </row>
    <row r="925" spans="1:14" x14ac:dyDescent="0.3">
      <c r="C925" s="35"/>
      <c r="D925" s="35"/>
      <c r="E925" s="36" t="s">
        <v>313</v>
      </c>
      <c r="F925" s="152">
        <v>62</v>
      </c>
      <c r="G925" s="173">
        <v>3812</v>
      </c>
      <c r="H925" s="179"/>
      <c r="I925" s="179">
        <v>2114</v>
      </c>
      <c r="J925" s="239"/>
      <c r="K925" s="180">
        <f t="shared" si="239"/>
        <v>0</v>
      </c>
      <c r="L925" s="180">
        <f t="shared" si="239"/>
        <v>0</v>
      </c>
      <c r="M925" s="196">
        <f t="shared" si="238"/>
        <v>0</v>
      </c>
      <c r="N925" s="172">
        <v>6210</v>
      </c>
    </row>
    <row r="926" spans="1:14" x14ac:dyDescent="0.3">
      <c r="C926" s="35"/>
      <c r="D926" s="35"/>
      <c r="E926" s="36" t="s">
        <v>314</v>
      </c>
      <c r="F926" s="152">
        <v>72</v>
      </c>
      <c r="G926" s="173">
        <v>3812</v>
      </c>
      <c r="H926" s="179"/>
      <c r="I926" s="179">
        <v>2115</v>
      </c>
      <c r="J926" s="239"/>
      <c r="K926" s="180">
        <f t="shared" si="239"/>
        <v>0</v>
      </c>
      <c r="L926" s="180">
        <f t="shared" si="239"/>
        <v>0</v>
      </c>
      <c r="M926" s="196">
        <f t="shared" si="238"/>
        <v>0</v>
      </c>
      <c r="N926" s="172">
        <v>7210</v>
      </c>
    </row>
    <row r="927" spans="1:14" x14ac:dyDescent="0.3">
      <c r="C927" s="35"/>
      <c r="D927" s="35"/>
      <c r="E927" s="36" t="s">
        <v>315</v>
      </c>
      <c r="F927" s="152">
        <v>82</v>
      </c>
      <c r="G927" s="173">
        <v>3812</v>
      </c>
      <c r="H927" s="179"/>
      <c r="I927" s="179">
        <v>2116</v>
      </c>
      <c r="J927" s="240"/>
      <c r="K927" s="180">
        <f t="shared" si="239"/>
        <v>0</v>
      </c>
      <c r="L927" s="180">
        <f t="shared" si="239"/>
        <v>0</v>
      </c>
      <c r="M927" s="196">
        <f t="shared" si="238"/>
        <v>0</v>
      </c>
      <c r="N927" s="172">
        <v>8210</v>
      </c>
    </row>
    <row r="928" spans="1:14" x14ac:dyDescent="0.3">
      <c r="A928" s="27">
        <f t="shared" si="225"/>
        <v>3813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 t="s">
        <v>195</v>
      </c>
      <c r="F928" s="152">
        <v>32</v>
      </c>
      <c r="G928" s="173">
        <v>3813</v>
      </c>
      <c r="H928" s="179"/>
      <c r="I928" s="179">
        <v>1578</v>
      </c>
      <c r="J928" s="238" t="s">
        <v>229</v>
      </c>
      <c r="K928" s="196">
        <v>0</v>
      </c>
      <c r="L928" s="196">
        <v>0</v>
      </c>
      <c r="M928" s="196">
        <f t="shared" si="238"/>
        <v>0</v>
      </c>
      <c r="N928" s="172">
        <v>3210</v>
      </c>
    </row>
    <row r="929" spans="1:14" x14ac:dyDescent="0.3">
      <c r="A929" s="27">
        <f t="shared" si="225"/>
        <v>3813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49</v>
      </c>
      <c r="G929" s="173">
        <v>3813</v>
      </c>
      <c r="H929" s="179"/>
      <c r="I929" s="179">
        <v>1579</v>
      </c>
      <c r="J929" s="241"/>
      <c r="K929" s="196">
        <v>0</v>
      </c>
      <c r="L929" s="196">
        <v>0</v>
      </c>
      <c r="M929" s="196">
        <f t="shared" si="238"/>
        <v>0</v>
      </c>
      <c r="N929" s="172">
        <v>4910</v>
      </c>
    </row>
    <row r="930" spans="1:14" x14ac:dyDescent="0.3">
      <c r="A930" s="27">
        <f t="shared" si="225"/>
        <v>3813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54</v>
      </c>
      <c r="G930" s="173">
        <v>3813</v>
      </c>
      <c r="H930" s="179"/>
      <c r="I930" s="179">
        <v>1580</v>
      </c>
      <c r="J930" s="241"/>
      <c r="K930" s="196">
        <v>0</v>
      </c>
      <c r="L930" s="196">
        <v>0</v>
      </c>
      <c r="M930" s="196">
        <f t="shared" si="238"/>
        <v>0</v>
      </c>
      <c r="N930" s="172">
        <v>5410</v>
      </c>
    </row>
    <row r="931" spans="1:14" x14ac:dyDescent="0.3">
      <c r="A931" s="27">
        <f t="shared" si="225"/>
        <v>3813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62</v>
      </c>
      <c r="G931" s="173">
        <v>3813</v>
      </c>
      <c r="H931" s="179"/>
      <c r="I931" s="179">
        <v>1581</v>
      </c>
      <c r="J931" s="241"/>
      <c r="K931" s="196">
        <v>0</v>
      </c>
      <c r="L931" s="196">
        <v>0</v>
      </c>
      <c r="M931" s="196">
        <f t="shared" si="238"/>
        <v>0</v>
      </c>
      <c r="N931" s="172">
        <v>6210</v>
      </c>
    </row>
    <row r="932" spans="1:14" x14ac:dyDescent="0.3">
      <c r="A932" s="27">
        <f t="shared" si="225"/>
        <v>3813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72</v>
      </c>
      <c r="G932" s="173">
        <v>3813</v>
      </c>
      <c r="H932" s="179"/>
      <c r="I932" s="179">
        <v>1582</v>
      </c>
      <c r="J932" s="241"/>
      <c r="K932" s="196">
        <v>0</v>
      </c>
      <c r="L932" s="196">
        <v>0</v>
      </c>
      <c r="M932" s="196">
        <f t="shared" si="238"/>
        <v>0</v>
      </c>
      <c r="N932" s="172">
        <v>7210</v>
      </c>
    </row>
    <row r="933" spans="1:14" x14ac:dyDescent="0.3">
      <c r="A933" s="27">
        <f t="shared" si="225"/>
        <v>3813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82</v>
      </c>
      <c r="G933" s="173">
        <v>3813</v>
      </c>
      <c r="H933" s="179"/>
      <c r="I933" s="179">
        <v>1583</v>
      </c>
      <c r="J933" s="242"/>
      <c r="K933" s="196">
        <v>0</v>
      </c>
      <c r="L933" s="196">
        <v>0</v>
      </c>
      <c r="M933" s="196">
        <f t="shared" si="238"/>
        <v>0</v>
      </c>
      <c r="N933" s="172">
        <v>8210</v>
      </c>
    </row>
    <row r="934" spans="1:14" ht="26.4" x14ac:dyDescent="0.3">
      <c r="A934" s="27">
        <f t="shared" si="225"/>
        <v>4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/>
      <c r="F934" s="152"/>
      <c r="G934" s="173">
        <v>4</v>
      </c>
      <c r="H934" s="174"/>
      <c r="I934" s="174"/>
      <c r="J934" s="192" t="s">
        <v>156</v>
      </c>
      <c r="K934" s="176">
        <f t="shared" ref="K934:M934" si="240">SUM(K935,K943,K1028)</f>
        <v>250000</v>
      </c>
      <c r="L934" s="176">
        <f t="shared" si="240"/>
        <v>-2000</v>
      </c>
      <c r="M934" s="176">
        <f t="shared" si="240"/>
        <v>248000</v>
      </c>
      <c r="N934" s="172"/>
    </row>
    <row r="935" spans="1:14" ht="26.4" x14ac:dyDescent="0.3">
      <c r="A935" s="27">
        <f t="shared" si="225"/>
        <v>41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41</v>
      </c>
      <c r="H935" s="174"/>
      <c r="I935" s="174"/>
      <c r="J935" s="192" t="s">
        <v>157</v>
      </c>
      <c r="K935" s="176">
        <f t="shared" ref="K935:M935" si="241">SUM(K936)</f>
        <v>0</v>
      </c>
      <c r="L935" s="176">
        <f t="shared" si="241"/>
        <v>0</v>
      </c>
      <c r="M935" s="176">
        <f t="shared" si="241"/>
        <v>0</v>
      </c>
      <c r="N935" s="172"/>
    </row>
    <row r="936" spans="1:14" x14ac:dyDescent="0.3">
      <c r="A936" s="27">
        <f t="shared" si="225"/>
        <v>412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412</v>
      </c>
      <c r="H936" s="174"/>
      <c r="I936" s="174"/>
      <c r="J936" s="192" t="s">
        <v>158</v>
      </c>
      <c r="K936" s="176">
        <f>SUM(K937:K942)</f>
        <v>0</v>
      </c>
      <c r="L936" s="176">
        <f>SUM(L937:L942)</f>
        <v>0</v>
      </c>
      <c r="M936" s="176">
        <f t="shared" ref="M936" si="242">SUM(M937:M942)</f>
        <v>0</v>
      </c>
      <c r="N936" s="172"/>
    </row>
    <row r="937" spans="1:14" x14ac:dyDescent="0.3">
      <c r="A937" s="27">
        <f t="shared" si="225"/>
        <v>4123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4123</v>
      </c>
      <c r="H937" s="179"/>
      <c r="I937" s="179">
        <v>1584</v>
      </c>
      <c r="J937" s="238" t="s">
        <v>159</v>
      </c>
      <c r="K937" s="196">
        <v>0</v>
      </c>
      <c r="L937" s="196">
        <v>0</v>
      </c>
      <c r="M937" s="196">
        <f t="shared" ref="M937:M942" si="243">K937+L937</f>
        <v>0</v>
      </c>
      <c r="N937" s="172">
        <v>3210</v>
      </c>
    </row>
    <row r="938" spans="1:14" x14ac:dyDescent="0.3">
      <c r="A938" s="27">
        <f t="shared" si="225"/>
        <v>4123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4123</v>
      </c>
      <c r="H938" s="179"/>
      <c r="I938" s="179">
        <v>1585</v>
      </c>
      <c r="J938" s="241"/>
      <c r="K938" s="196">
        <v>0</v>
      </c>
      <c r="L938" s="196">
        <v>0</v>
      </c>
      <c r="M938" s="196">
        <f t="shared" si="243"/>
        <v>0</v>
      </c>
      <c r="N938" s="172">
        <v>4910</v>
      </c>
    </row>
    <row r="939" spans="1:14" x14ac:dyDescent="0.3">
      <c r="A939" s="27">
        <f t="shared" si="225"/>
        <v>4123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4123</v>
      </c>
      <c r="H939" s="179"/>
      <c r="I939" s="179">
        <v>1586</v>
      </c>
      <c r="J939" s="241"/>
      <c r="K939" s="196">
        <v>0</v>
      </c>
      <c r="L939" s="196">
        <v>0</v>
      </c>
      <c r="M939" s="196">
        <f t="shared" si="243"/>
        <v>0</v>
      </c>
      <c r="N939" s="172">
        <v>5410</v>
      </c>
    </row>
    <row r="940" spans="1:14" x14ac:dyDescent="0.3">
      <c r="A940" s="27">
        <f t="shared" si="225"/>
        <v>4123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4123</v>
      </c>
      <c r="H940" s="179"/>
      <c r="I940" s="179">
        <v>1587</v>
      </c>
      <c r="J940" s="241"/>
      <c r="K940" s="196">
        <v>0</v>
      </c>
      <c r="L940" s="196">
        <v>0</v>
      </c>
      <c r="M940" s="196">
        <f t="shared" si="243"/>
        <v>0</v>
      </c>
      <c r="N940" s="172">
        <v>6210</v>
      </c>
    </row>
    <row r="941" spans="1:14" x14ac:dyDescent="0.3">
      <c r="A941" s="27">
        <f t="shared" si="225"/>
        <v>4123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4123</v>
      </c>
      <c r="H941" s="179"/>
      <c r="I941" s="179">
        <v>1588</v>
      </c>
      <c r="J941" s="241"/>
      <c r="K941" s="196">
        <v>0</v>
      </c>
      <c r="L941" s="196">
        <v>0</v>
      </c>
      <c r="M941" s="196">
        <f t="shared" si="243"/>
        <v>0</v>
      </c>
      <c r="N941" s="172">
        <v>7210</v>
      </c>
    </row>
    <row r="942" spans="1:14" x14ac:dyDescent="0.3">
      <c r="A942" s="27">
        <f t="shared" si="225"/>
        <v>4123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4123</v>
      </c>
      <c r="H942" s="179"/>
      <c r="I942" s="179">
        <v>1589</v>
      </c>
      <c r="J942" s="242"/>
      <c r="K942" s="196">
        <v>0</v>
      </c>
      <c r="L942" s="196">
        <v>0</v>
      </c>
      <c r="M942" s="196">
        <f t="shared" si="243"/>
        <v>0</v>
      </c>
      <c r="N942" s="172">
        <v>8210</v>
      </c>
    </row>
    <row r="943" spans="1:14" ht="26.4" x14ac:dyDescent="0.3">
      <c r="A943" s="27">
        <f t="shared" si="225"/>
        <v>42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/>
      <c r="F943" s="152"/>
      <c r="G943" s="173">
        <v>42</v>
      </c>
      <c r="H943" s="174"/>
      <c r="I943" s="174"/>
      <c r="J943" s="192" t="s">
        <v>160</v>
      </c>
      <c r="K943" s="176">
        <f t="shared" ref="K943:M943" si="244">SUM(K944,K957,K1000,K1007,K1014,K1021)</f>
        <v>250000</v>
      </c>
      <c r="L943" s="176">
        <f t="shared" si="244"/>
        <v>-2000</v>
      </c>
      <c r="M943" s="176">
        <f t="shared" si="244"/>
        <v>248000</v>
      </c>
      <c r="N943" s="172"/>
    </row>
    <row r="944" spans="1:14" x14ac:dyDescent="0.3">
      <c r="A944" s="27">
        <f t="shared" si="225"/>
        <v>421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/>
      <c r="F944" s="152"/>
      <c r="G944" s="173">
        <v>421</v>
      </c>
      <c r="H944" s="174"/>
      <c r="I944" s="174"/>
      <c r="J944" s="192" t="s">
        <v>161</v>
      </c>
      <c r="K944" s="176">
        <f>SUM(K945:K956)</f>
        <v>0</v>
      </c>
      <c r="L944" s="176">
        <f>SUM(L945:L956)</f>
        <v>0</v>
      </c>
      <c r="M944" s="176">
        <f t="shared" ref="M944" si="245">SUM(M945:M956)</f>
        <v>0</v>
      </c>
      <c r="N944" s="172"/>
    </row>
    <row r="945" spans="1:14" x14ac:dyDescent="0.3">
      <c r="A945" s="27">
        <f t="shared" ref="A945:A1070" si="246">G945</f>
        <v>4212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32</v>
      </c>
      <c r="G945" s="173">
        <v>4212</v>
      </c>
      <c r="H945" s="179"/>
      <c r="I945" s="179">
        <v>1590</v>
      </c>
      <c r="J945" s="238" t="s">
        <v>230</v>
      </c>
      <c r="K945" s="196">
        <v>0</v>
      </c>
      <c r="L945" s="196">
        <v>0</v>
      </c>
      <c r="M945" s="196">
        <f t="shared" ref="M945:M956" si="247">K945+L945</f>
        <v>0</v>
      </c>
      <c r="N945" s="172">
        <v>3210</v>
      </c>
    </row>
    <row r="946" spans="1:14" x14ac:dyDescent="0.3">
      <c r="A946" s="27">
        <f t="shared" si="246"/>
        <v>4212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49</v>
      </c>
      <c r="G946" s="173">
        <v>4212</v>
      </c>
      <c r="H946" s="179"/>
      <c r="I946" s="179">
        <v>1591</v>
      </c>
      <c r="J946" s="241"/>
      <c r="K946" s="196">
        <v>0</v>
      </c>
      <c r="L946" s="196">
        <v>0</v>
      </c>
      <c r="M946" s="196">
        <f t="shared" si="247"/>
        <v>0</v>
      </c>
      <c r="N946" s="172">
        <v>4910</v>
      </c>
    </row>
    <row r="947" spans="1:14" x14ac:dyDescent="0.3">
      <c r="A947" s="27">
        <f t="shared" si="246"/>
        <v>4212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54</v>
      </c>
      <c r="G947" s="173">
        <v>4212</v>
      </c>
      <c r="H947" s="179"/>
      <c r="I947" s="179">
        <v>1592</v>
      </c>
      <c r="J947" s="241"/>
      <c r="K947" s="196">
        <v>0</v>
      </c>
      <c r="L947" s="196">
        <v>0</v>
      </c>
      <c r="M947" s="196">
        <f t="shared" si="247"/>
        <v>0</v>
      </c>
      <c r="N947" s="172">
        <v>5410</v>
      </c>
    </row>
    <row r="948" spans="1:14" x14ac:dyDescent="0.3">
      <c r="A948" s="27">
        <f t="shared" si="246"/>
        <v>4212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62</v>
      </c>
      <c r="G948" s="173">
        <v>4212</v>
      </c>
      <c r="H948" s="179"/>
      <c r="I948" s="179">
        <v>1593</v>
      </c>
      <c r="J948" s="241"/>
      <c r="K948" s="196">
        <v>0</v>
      </c>
      <c r="L948" s="196">
        <v>0</v>
      </c>
      <c r="M948" s="196">
        <f t="shared" si="247"/>
        <v>0</v>
      </c>
      <c r="N948" s="172">
        <v>6210</v>
      </c>
    </row>
    <row r="949" spans="1:14" x14ac:dyDescent="0.3">
      <c r="A949" s="27">
        <f t="shared" si="246"/>
        <v>4212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 t="s">
        <v>195</v>
      </c>
      <c r="F949" s="152">
        <v>72</v>
      </c>
      <c r="G949" s="173">
        <v>4212</v>
      </c>
      <c r="H949" s="179"/>
      <c r="I949" s="179">
        <v>1594</v>
      </c>
      <c r="J949" s="241"/>
      <c r="K949" s="196">
        <v>0</v>
      </c>
      <c r="L949" s="196">
        <v>0</v>
      </c>
      <c r="M949" s="196">
        <f t="shared" si="247"/>
        <v>0</v>
      </c>
      <c r="N949" s="172">
        <v>7210</v>
      </c>
    </row>
    <row r="950" spans="1:14" x14ac:dyDescent="0.3">
      <c r="A950" s="27">
        <f t="shared" si="246"/>
        <v>4212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82</v>
      </c>
      <c r="G950" s="173">
        <v>4212</v>
      </c>
      <c r="H950" s="179"/>
      <c r="I950" s="179">
        <v>1595</v>
      </c>
      <c r="J950" s="242"/>
      <c r="K950" s="196">
        <v>0</v>
      </c>
      <c r="L950" s="196">
        <v>0</v>
      </c>
      <c r="M950" s="196">
        <f t="shared" si="247"/>
        <v>0</v>
      </c>
      <c r="N950" s="172">
        <v>8210</v>
      </c>
    </row>
    <row r="951" spans="1:14" x14ac:dyDescent="0.3">
      <c r="A951" s="27">
        <f t="shared" si="246"/>
        <v>4214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32</v>
      </c>
      <c r="G951" s="173">
        <v>4214</v>
      </c>
      <c r="H951" s="179"/>
      <c r="I951" s="179">
        <v>1596</v>
      </c>
      <c r="J951" s="238" t="s">
        <v>162</v>
      </c>
      <c r="K951" s="196">
        <v>0</v>
      </c>
      <c r="L951" s="196">
        <v>0</v>
      </c>
      <c r="M951" s="196">
        <f t="shared" si="247"/>
        <v>0</v>
      </c>
      <c r="N951" s="172">
        <v>3210</v>
      </c>
    </row>
    <row r="952" spans="1:14" x14ac:dyDescent="0.3">
      <c r="A952" s="27">
        <f t="shared" si="246"/>
        <v>4214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49</v>
      </c>
      <c r="G952" s="173">
        <v>4214</v>
      </c>
      <c r="H952" s="179"/>
      <c r="I952" s="179">
        <v>1597</v>
      </c>
      <c r="J952" s="241"/>
      <c r="K952" s="196">
        <v>0</v>
      </c>
      <c r="L952" s="196">
        <v>0</v>
      </c>
      <c r="M952" s="196">
        <f t="shared" si="247"/>
        <v>0</v>
      </c>
      <c r="N952" s="172">
        <v>4910</v>
      </c>
    </row>
    <row r="953" spans="1:14" x14ac:dyDescent="0.3">
      <c r="A953" s="27">
        <f t="shared" si="246"/>
        <v>4214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54</v>
      </c>
      <c r="G953" s="173">
        <v>4214</v>
      </c>
      <c r="H953" s="179"/>
      <c r="I953" s="179">
        <v>1598</v>
      </c>
      <c r="J953" s="241"/>
      <c r="K953" s="196">
        <v>0</v>
      </c>
      <c r="L953" s="196">
        <v>0</v>
      </c>
      <c r="M953" s="196">
        <f t="shared" si="247"/>
        <v>0</v>
      </c>
      <c r="N953" s="172">
        <v>5410</v>
      </c>
    </row>
    <row r="954" spans="1:14" x14ac:dyDescent="0.3">
      <c r="A954" s="27">
        <f t="shared" si="246"/>
        <v>4214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62</v>
      </c>
      <c r="G954" s="173">
        <v>4214</v>
      </c>
      <c r="H954" s="179"/>
      <c r="I954" s="179">
        <v>1599</v>
      </c>
      <c r="J954" s="241"/>
      <c r="K954" s="196">
        <v>0</v>
      </c>
      <c r="L954" s="196">
        <v>0</v>
      </c>
      <c r="M954" s="196">
        <f t="shared" si="247"/>
        <v>0</v>
      </c>
      <c r="N954" s="172">
        <v>6210</v>
      </c>
    </row>
    <row r="955" spans="1:14" x14ac:dyDescent="0.3">
      <c r="A955" s="27">
        <f t="shared" si="246"/>
        <v>4214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72</v>
      </c>
      <c r="G955" s="173">
        <v>4214</v>
      </c>
      <c r="H955" s="179"/>
      <c r="I955" s="179">
        <v>1600</v>
      </c>
      <c r="J955" s="241"/>
      <c r="K955" s="196">
        <v>0</v>
      </c>
      <c r="L955" s="196">
        <v>0</v>
      </c>
      <c r="M955" s="196">
        <f t="shared" si="247"/>
        <v>0</v>
      </c>
      <c r="N955" s="172">
        <v>7210</v>
      </c>
    </row>
    <row r="956" spans="1:14" x14ac:dyDescent="0.3">
      <c r="A956" s="27">
        <f t="shared" si="246"/>
        <v>4214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82</v>
      </c>
      <c r="G956" s="173">
        <v>4214</v>
      </c>
      <c r="H956" s="179"/>
      <c r="I956" s="179">
        <v>1601</v>
      </c>
      <c r="J956" s="242"/>
      <c r="K956" s="196">
        <v>0</v>
      </c>
      <c r="L956" s="196">
        <v>0</v>
      </c>
      <c r="M956" s="196">
        <f t="shared" si="247"/>
        <v>0</v>
      </c>
      <c r="N956" s="172">
        <v>8210</v>
      </c>
    </row>
    <row r="957" spans="1:14" x14ac:dyDescent="0.3">
      <c r="A957" s="27">
        <f t="shared" si="246"/>
        <v>422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/>
      <c r="F957" s="152"/>
      <c r="G957" s="173">
        <v>422</v>
      </c>
      <c r="H957" s="174"/>
      <c r="I957" s="174"/>
      <c r="J957" s="192" t="s">
        <v>163</v>
      </c>
      <c r="K957" s="198">
        <f>SUM(K958:K999)</f>
        <v>182000</v>
      </c>
      <c r="L957" s="198">
        <f>SUM(L958:L999)</f>
        <v>-2000</v>
      </c>
      <c r="M957" s="198">
        <f t="shared" ref="M957" si="248">SUM(M958:M999)</f>
        <v>180000</v>
      </c>
      <c r="N957" s="172"/>
    </row>
    <row r="958" spans="1:14" x14ac:dyDescent="0.3">
      <c r="A958" s="27">
        <f t="shared" si="246"/>
        <v>4221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32</v>
      </c>
      <c r="G958" s="173">
        <v>4221</v>
      </c>
      <c r="H958" s="179"/>
      <c r="I958" s="179">
        <v>1602</v>
      </c>
      <c r="J958" s="238" t="s">
        <v>65</v>
      </c>
      <c r="K958" s="196">
        <v>80000</v>
      </c>
      <c r="L958" s="196">
        <v>0</v>
      </c>
      <c r="M958" s="196">
        <f t="shared" ref="M958:M999" si="249">K958+L958</f>
        <v>80000</v>
      </c>
      <c r="N958" s="172">
        <v>3210</v>
      </c>
    </row>
    <row r="959" spans="1:14" x14ac:dyDescent="0.3">
      <c r="A959" s="27">
        <f t="shared" si="246"/>
        <v>4221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49</v>
      </c>
      <c r="G959" s="173">
        <v>4221</v>
      </c>
      <c r="H959" s="179"/>
      <c r="I959" s="179">
        <v>1603</v>
      </c>
      <c r="J959" s="241"/>
      <c r="K959" s="196">
        <v>0</v>
      </c>
      <c r="L959" s="196">
        <v>0</v>
      </c>
      <c r="M959" s="196">
        <f t="shared" si="249"/>
        <v>0</v>
      </c>
      <c r="N959" s="172">
        <v>4910</v>
      </c>
    </row>
    <row r="960" spans="1:14" x14ac:dyDescent="0.3">
      <c r="A960" s="27">
        <f t="shared" si="246"/>
        <v>4221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54</v>
      </c>
      <c r="G960" s="173">
        <v>4221</v>
      </c>
      <c r="H960" s="179"/>
      <c r="I960" s="179">
        <v>1604</v>
      </c>
      <c r="J960" s="241"/>
      <c r="K960" s="196">
        <v>0</v>
      </c>
      <c r="L960" s="196">
        <v>0</v>
      </c>
      <c r="M960" s="196">
        <f t="shared" si="249"/>
        <v>0</v>
      </c>
      <c r="N960" s="172">
        <v>5410</v>
      </c>
    </row>
    <row r="961" spans="1:14" x14ac:dyDescent="0.3">
      <c r="A961" s="27">
        <f t="shared" si="246"/>
        <v>4221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62</v>
      </c>
      <c r="G961" s="173">
        <v>4221</v>
      </c>
      <c r="H961" s="179"/>
      <c r="I961" s="179">
        <v>1605</v>
      </c>
      <c r="J961" s="241"/>
      <c r="K961" s="196">
        <v>0</v>
      </c>
      <c r="L961" s="196">
        <v>0</v>
      </c>
      <c r="M961" s="196">
        <f t="shared" si="249"/>
        <v>0</v>
      </c>
      <c r="N961" s="172">
        <v>6210</v>
      </c>
    </row>
    <row r="962" spans="1:14" x14ac:dyDescent="0.3">
      <c r="A962" s="27">
        <f t="shared" si="246"/>
        <v>4221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72</v>
      </c>
      <c r="G962" s="173">
        <v>4221</v>
      </c>
      <c r="H962" s="179"/>
      <c r="I962" s="179">
        <v>1606</v>
      </c>
      <c r="J962" s="241"/>
      <c r="K962" s="196">
        <v>0</v>
      </c>
      <c r="L962" s="196">
        <v>0</v>
      </c>
      <c r="M962" s="196">
        <f t="shared" si="249"/>
        <v>0</v>
      </c>
      <c r="N962" s="172">
        <v>7210</v>
      </c>
    </row>
    <row r="963" spans="1:14" x14ac:dyDescent="0.3">
      <c r="A963" s="27">
        <f t="shared" si="246"/>
        <v>4221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82</v>
      </c>
      <c r="G963" s="173">
        <v>4221</v>
      </c>
      <c r="H963" s="179"/>
      <c r="I963" s="179">
        <v>1607</v>
      </c>
      <c r="J963" s="242"/>
      <c r="K963" s="196">
        <v>0</v>
      </c>
      <c r="L963" s="196">
        <v>0</v>
      </c>
      <c r="M963" s="196">
        <f t="shared" si="249"/>
        <v>0</v>
      </c>
      <c r="N963" s="172">
        <v>8210</v>
      </c>
    </row>
    <row r="964" spans="1:14" x14ac:dyDescent="0.3">
      <c r="A964" s="27">
        <f t="shared" si="246"/>
        <v>4222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32</v>
      </c>
      <c r="G964" s="173">
        <v>4222</v>
      </c>
      <c r="H964" s="179"/>
      <c r="I964" s="179">
        <v>1608</v>
      </c>
      <c r="J964" s="238" t="s">
        <v>170</v>
      </c>
      <c r="K964" s="196">
        <v>0</v>
      </c>
      <c r="L964" s="196">
        <v>0</v>
      </c>
      <c r="M964" s="196">
        <f t="shared" si="249"/>
        <v>0</v>
      </c>
      <c r="N964" s="172">
        <v>3210</v>
      </c>
    </row>
    <row r="965" spans="1:14" x14ac:dyDescent="0.3">
      <c r="A965" s="27">
        <f t="shared" si="246"/>
        <v>4222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49</v>
      </c>
      <c r="G965" s="173">
        <v>4222</v>
      </c>
      <c r="H965" s="179"/>
      <c r="I965" s="179">
        <v>1609</v>
      </c>
      <c r="J965" s="241"/>
      <c r="K965" s="196">
        <v>0</v>
      </c>
      <c r="L965" s="196">
        <v>0</v>
      </c>
      <c r="M965" s="196">
        <f t="shared" si="249"/>
        <v>0</v>
      </c>
      <c r="N965" s="172">
        <v>4910</v>
      </c>
    </row>
    <row r="966" spans="1:14" x14ac:dyDescent="0.3">
      <c r="A966" s="27">
        <f t="shared" si="246"/>
        <v>4222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54</v>
      </c>
      <c r="G966" s="173">
        <v>4222</v>
      </c>
      <c r="H966" s="179"/>
      <c r="I966" s="179">
        <v>1610</v>
      </c>
      <c r="J966" s="241"/>
      <c r="K966" s="196">
        <v>0</v>
      </c>
      <c r="L966" s="196">
        <v>0</v>
      </c>
      <c r="M966" s="196">
        <f t="shared" si="249"/>
        <v>0</v>
      </c>
      <c r="N966" s="172">
        <v>5410</v>
      </c>
    </row>
    <row r="967" spans="1:14" x14ac:dyDescent="0.3">
      <c r="A967" s="27">
        <f t="shared" si="246"/>
        <v>4222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62</v>
      </c>
      <c r="G967" s="173">
        <v>4222</v>
      </c>
      <c r="H967" s="179"/>
      <c r="I967" s="179">
        <v>1611</v>
      </c>
      <c r="J967" s="241"/>
      <c r="K967" s="196">
        <v>0</v>
      </c>
      <c r="L967" s="196">
        <v>0</v>
      </c>
      <c r="M967" s="196">
        <f t="shared" si="249"/>
        <v>0</v>
      </c>
      <c r="N967" s="172">
        <v>6210</v>
      </c>
    </row>
    <row r="968" spans="1:14" x14ac:dyDescent="0.3">
      <c r="A968" s="27">
        <f t="shared" si="246"/>
        <v>4222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72</v>
      </c>
      <c r="G968" s="173">
        <v>4222</v>
      </c>
      <c r="H968" s="179"/>
      <c r="I968" s="179">
        <v>1612</v>
      </c>
      <c r="J968" s="241"/>
      <c r="K968" s="196">
        <v>0</v>
      </c>
      <c r="L968" s="196">
        <v>0</v>
      </c>
      <c r="M968" s="196">
        <f t="shared" si="249"/>
        <v>0</v>
      </c>
      <c r="N968" s="172">
        <v>7210</v>
      </c>
    </row>
    <row r="969" spans="1:14" x14ac:dyDescent="0.3">
      <c r="A969" s="27">
        <f t="shared" si="246"/>
        <v>4222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82</v>
      </c>
      <c r="G969" s="173">
        <v>4222</v>
      </c>
      <c r="H969" s="179"/>
      <c r="I969" s="179">
        <v>1613</v>
      </c>
      <c r="J969" s="242"/>
      <c r="K969" s="196">
        <v>0</v>
      </c>
      <c r="L969" s="196">
        <v>0</v>
      </c>
      <c r="M969" s="196">
        <f t="shared" si="249"/>
        <v>0</v>
      </c>
      <c r="N969" s="172">
        <v>8210</v>
      </c>
    </row>
    <row r="970" spans="1:14" x14ac:dyDescent="0.3">
      <c r="A970" s="27">
        <f t="shared" si="246"/>
        <v>4223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32</v>
      </c>
      <c r="G970" s="173">
        <v>4223</v>
      </c>
      <c r="H970" s="179"/>
      <c r="I970" s="179">
        <v>1614</v>
      </c>
      <c r="J970" s="238" t="s">
        <v>173</v>
      </c>
      <c r="K970" s="196">
        <v>12000</v>
      </c>
      <c r="L970" s="196">
        <v>-2000</v>
      </c>
      <c r="M970" s="196">
        <f t="shared" si="249"/>
        <v>10000</v>
      </c>
      <c r="N970" s="172">
        <v>3210</v>
      </c>
    </row>
    <row r="971" spans="1:14" x14ac:dyDescent="0.3">
      <c r="A971" s="27">
        <f t="shared" si="246"/>
        <v>4223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49</v>
      </c>
      <c r="G971" s="173">
        <v>4223</v>
      </c>
      <c r="H971" s="179"/>
      <c r="I971" s="179">
        <v>1615</v>
      </c>
      <c r="J971" s="241"/>
      <c r="K971" s="196">
        <v>0</v>
      </c>
      <c r="L971" s="196">
        <v>0</v>
      </c>
      <c r="M971" s="196">
        <f t="shared" si="249"/>
        <v>0</v>
      </c>
      <c r="N971" s="172">
        <v>4910</v>
      </c>
    </row>
    <row r="972" spans="1:14" x14ac:dyDescent="0.3">
      <c r="A972" s="27">
        <f t="shared" si="246"/>
        <v>4223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54</v>
      </c>
      <c r="G972" s="173">
        <v>4223</v>
      </c>
      <c r="H972" s="179"/>
      <c r="I972" s="179">
        <v>1616</v>
      </c>
      <c r="J972" s="241"/>
      <c r="K972" s="196">
        <v>0</v>
      </c>
      <c r="L972" s="196">
        <v>0</v>
      </c>
      <c r="M972" s="196">
        <f t="shared" si="249"/>
        <v>0</v>
      </c>
      <c r="N972" s="172">
        <v>5410</v>
      </c>
    </row>
    <row r="973" spans="1:14" x14ac:dyDescent="0.3">
      <c r="A973" s="27">
        <f t="shared" si="246"/>
        <v>4223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62</v>
      </c>
      <c r="G973" s="173">
        <v>4223</v>
      </c>
      <c r="H973" s="179"/>
      <c r="I973" s="179">
        <v>1617</v>
      </c>
      <c r="J973" s="241"/>
      <c r="K973" s="196">
        <v>0</v>
      </c>
      <c r="L973" s="196">
        <v>0</v>
      </c>
      <c r="M973" s="196">
        <f t="shared" si="249"/>
        <v>0</v>
      </c>
      <c r="N973" s="172">
        <v>6210</v>
      </c>
    </row>
    <row r="974" spans="1:14" x14ac:dyDescent="0.3">
      <c r="A974" s="27">
        <f t="shared" si="246"/>
        <v>4223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72</v>
      </c>
      <c r="G974" s="173">
        <v>4223</v>
      </c>
      <c r="H974" s="179"/>
      <c r="I974" s="179">
        <v>1618</v>
      </c>
      <c r="J974" s="241"/>
      <c r="K974" s="196">
        <v>0</v>
      </c>
      <c r="L974" s="196">
        <v>0</v>
      </c>
      <c r="M974" s="196">
        <f t="shared" si="249"/>
        <v>0</v>
      </c>
      <c r="N974" s="172">
        <v>7210</v>
      </c>
    </row>
    <row r="975" spans="1:14" x14ac:dyDescent="0.3">
      <c r="A975" s="27">
        <f t="shared" si="246"/>
        <v>4223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82</v>
      </c>
      <c r="G975" s="173">
        <v>4223</v>
      </c>
      <c r="H975" s="179"/>
      <c r="I975" s="179">
        <v>1619</v>
      </c>
      <c r="J975" s="242"/>
      <c r="K975" s="196">
        <v>0</v>
      </c>
      <c r="L975" s="196">
        <v>0</v>
      </c>
      <c r="M975" s="196">
        <f t="shared" si="249"/>
        <v>0</v>
      </c>
      <c r="N975" s="172">
        <v>8210</v>
      </c>
    </row>
    <row r="976" spans="1:14" x14ac:dyDescent="0.3">
      <c r="A976" s="27">
        <f t="shared" si="246"/>
        <v>4224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32</v>
      </c>
      <c r="G976" s="173">
        <v>4224</v>
      </c>
      <c r="H976" s="179"/>
      <c r="I976" s="179">
        <v>1620</v>
      </c>
      <c r="J976" s="238" t="s">
        <v>66</v>
      </c>
      <c r="K976" s="196">
        <v>5000</v>
      </c>
      <c r="L976" s="196">
        <v>0</v>
      </c>
      <c r="M976" s="196">
        <f t="shared" si="249"/>
        <v>5000</v>
      </c>
      <c r="N976" s="172">
        <v>3210</v>
      </c>
    </row>
    <row r="977" spans="1:14" x14ac:dyDescent="0.3">
      <c r="A977" s="27">
        <f t="shared" si="246"/>
        <v>4224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49</v>
      </c>
      <c r="G977" s="173">
        <v>4224</v>
      </c>
      <c r="H977" s="179"/>
      <c r="I977" s="179">
        <v>1621</v>
      </c>
      <c r="J977" s="241"/>
      <c r="K977" s="196">
        <v>0</v>
      </c>
      <c r="L977" s="196">
        <v>0</v>
      </c>
      <c r="M977" s="196">
        <f t="shared" si="249"/>
        <v>0</v>
      </c>
      <c r="N977" s="172">
        <v>4910</v>
      </c>
    </row>
    <row r="978" spans="1:14" x14ac:dyDescent="0.3">
      <c r="A978" s="27">
        <f t="shared" si="246"/>
        <v>4224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54</v>
      </c>
      <c r="G978" s="173">
        <v>4224</v>
      </c>
      <c r="H978" s="179"/>
      <c r="I978" s="179">
        <v>1622</v>
      </c>
      <c r="J978" s="241"/>
      <c r="K978" s="196">
        <v>0</v>
      </c>
      <c r="L978" s="196">
        <v>0</v>
      </c>
      <c r="M978" s="196">
        <f t="shared" si="249"/>
        <v>0</v>
      </c>
      <c r="N978" s="172">
        <v>5410</v>
      </c>
    </row>
    <row r="979" spans="1:14" x14ac:dyDescent="0.3">
      <c r="A979" s="27">
        <f t="shared" si="246"/>
        <v>4224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62</v>
      </c>
      <c r="G979" s="173">
        <v>4224</v>
      </c>
      <c r="H979" s="179"/>
      <c r="I979" s="179">
        <v>1623</v>
      </c>
      <c r="J979" s="241"/>
      <c r="K979" s="196">
        <v>0</v>
      </c>
      <c r="L979" s="196">
        <v>0</v>
      </c>
      <c r="M979" s="196">
        <f t="shared" si="249"/>
        <v>0</v>
      </c>
      <c r="N979" s="172">
        <v>6210</v>
      </c>
    </row>
    <row r="980" spans="1:14" x14ac:dyDescent="0.3">
      <c r="A980" s="27">
        <f t="shared" si="246"/>
        <v>4224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72</v>
      </c>
      <c r="G980" s="173">
        <v>4224</v>
      </c>
      <c r="H980" s="179"/>
      <c r="I980" s="179">
        <v>1624</v>
      </c>
      <c r="J980" s="241"/>
      <c r="K980" s="196">
        <v>0</v>
      </c>
      <c r="L980" s="196">
        <v>0</v>
      </c>
      <c r="M980" s="196">
        <f t="shared" si="249"/>
        <v>0</v>
      </c>
      <c r="N980" s="172">
        <v>7210</v>
      </c>
    </row>
    <row r="981" spans="1:14" x14ac:dyDescent="0.3">
      <c r="A981" s="27">
        <f t="shared" si="246"/>
        <v>4224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82</v>
      </c>
      <c r="G981" s="173">
        <v>4224</v>
      </c>
      <c r="H981" s="179"/>
      <c r="I981" s="179">
        <v>1625</v>
      </c>
      <c r="J981" s="242"/>
      <c r="K981" s="196">
        <v>0</v>
      </c>
      <c r="L981" s="196">
        <v>0</v>
      </c>
      <c r="M981" s="196">
        <f t="shared" si="249"/>
        <v>0</v>
      </c>
      <c r="N981" s="172">
        <v>8210</v>
      </c>
    </row>
    <row r="982" spans="1:14" x14ac:dyDescent="0.3">
      <c r="A982" s="27">
        <f t="shared" si="246"/>
        <v>4225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32</v>
      </c>
      <c r="G982" s="173">
        <v>4225</v>
      </c>
      <c r="H982" s="179"/>
      <c r="I982" s="179">
        <v>1626</v>
      </c>
      <c r="J982" s="238" t="s">
        <v>67</v>
      </c>
      <c r="K982" s="196">
        <v>5000</v>
      </c>
      <c r="L982" s="196">
        <v>0</v>
      </c>
      <c r="M982" s="196">
        <f t="shared" si="249"/>
        <v>5000</v>
      </c>
      <c r="N982" s="172">
        <v>3210</v>
      </c>
    </row>
    <row r="983" spans="1:14" x14ac:dyDescent="0.3">
      <c r="A983" s="27">
        <f t="shared" si="246"/>
        <v>4225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49</v>
      </c>
      <c r="G983" s="173">
        <v>4225</v>
      </c>
      <c r="H983" s="179"/>
      <c r="I983" s="179">
        <v>1627</v>
      </c>
      <c r="J983" s="241"/>
      <c r="K983" s="196">
        <v>0</v>
      </c>
      <c r="L983" s="196">
        <v>0</v>
      </c>
      <c r="M983" s="196">
        <f t="shared" si="249"/>
        <v>0</v>
      </c>
      <c r="N983" s="172">
        <v>4910</v>
      </c>
    </row>
    <row r="984" spans="1:14" x14ac:dyDescent="0.3">
      <c r="A984" s="27">
        <f t="shared" si="246"/>
        <v>4225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54</v>
      </c>
      <c r="G984" s="173">
        <v>4225</v>
      </c>
      <c r="H984" s="179"/>
      <c r="I984" s="179">
        <v>1628</v>
      </c>
      <c r="J984" s="241"/>
      <c r="K984" s="196">
        <v>0</v>
      </c>
      <c r="L984" s="196">
        <v>0</v>
      </c>
      <c r="M984" s="196">
        <f t="shared" si="249"/>
        <v>0</v>
      </c>
      <c r="N984" s="172">
        <v>5410</v>
      </c>
    </row>
    <row r="985" spans="1:14" x14ac:dyDescent="0.3">
      <c r="A985" s="27">
        <f t="shared" si="246"/>
        <v>4225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62</v>
      </c>
      <c r="G985" s="173">
        <v>4225</v>
      </c>
      <c r="H985" s="179"/>
      <c r="I985" s="179">
        <v>1629</v>
      </c>
      <c r="J985" s="241"/>
      <c r="K985" s="196">
        <v>0</v>
      </c>
      <c r="L985" s="196">
        <v>0</v>
      </c>
      <c r="M985" s="196">
        <f t="shared" si="249"/>
        <v>0</v>
      </c>
      <c r="N985" s="172">
        <v>6210</v>
      </c>
    </row>
    <row r="986" spans="1:14" x14ac:dyDescent="0.3">
      <c r="A986" s="27">
        <f t="shared" si="246"/>
        <v>4225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72</v>
      </c>
      <c r="G986" s="173">
        <v>4225</v>
      </c>
      <c r="H986" s="179"/>
      <c r="I986" s="179">
        <v>1630</v>
      </c>
      <c r="J986" s="241"/>
      <c r="K986" s="196">
        <v>0</v>
      </c>
      <c r="L986" s="196">
        <v>0</v>
      </c>
      <c r="M986" s="196">
        <f t="shared" si="249"/>
        <v>0</v>
      </c>
      <c r="N986" s="172">
        <v>7210</v>
      </c>
    </row>
    <row r="987" spans="1:14" x14ac:dyDescent="0.3">
      <c r="A987" s="27">
        <f t="shared" si="246"/>
        <v>4225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82</v>
      </c>
      <c r="G987" s="173">
        <v>4225</v>
      </c>
      <c r="H987" s="179"/>
      <c r="I987" s="179">
        <v>1631</v>
      </c>
      <c r="J987" s="242"/>
      <c r="K987" s="196">
        <v>0</v>
      </c>
      <c r="L987" s="196">
        <v>0</v>
      </c>
      <c r="M987" s="196">
        <f t="shared" si="249"/>
        <v>0</v>
      </c>
      <c r="N987" s="172">
        <v>8210</v>
      </c>
    </row>
    <row r="988" spans="1:14" x14ac:dyDescent="0.3">
      <c r="A988" s="27">
        <f t="shared" si="246"/>
        <v>4226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32</v>
      </c>
      <c r="G988" s="173">
        <v>4226</v>
      </c>
      <c r="H988" s="179"/>
      <c r="I988" s="179">
        <v>1632</v>
      </c>
      <c r="J988" s="238" t="s">
        <v>68</v>
      </c>
      <c r="K988" s="196">
        <v>10000</v>
      </c>
      <c r="L988" s="196">
        <v>-5000</v>
      </c>
      <c r="M988" s="196">
        <f t="shared" si="249"/>
        <v>5000</v>
      </c>
      <c r="N988" s="172">
        <v>3210</v>
      </c>
    </row>
    <row r="989" spans="1:14" x14ac:dyDescent="0.3">
      <c r="A989" s="27">
        <f t="shared" si="246"/>
        <v>4226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49</v>
      </c>
      <c r="G989" s="173">
        <v>4226</v>
      </c>
      <c r="H989" s="179"/>
      <c r="I989" s="179">
        <v>1633</v>
      </c>
      <c r="J989" s="241"/>
      <c r="K989" s="196">
        <v>0</v>
      </c>
      <c r="L989" s="196">
        <v>0</v>
      </c>
      <c r="M989" s="196">
        <f t="shared" si="249"/>
        <v>0</v>
      </c>
      <c r="N989" s="172">
        <v>4910</v>
      </c>
    </row>
    <row r="990" spans="1:14" x14ac:dyDescent="0.3">
      <c r="A990" s="27">
        <f t="shared" si="246"/>
        <v>4226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54</v>
      </c>
      <c r="G990" s="173">
        <v>4226</v>
      </c>
      <c r="H990" s="179"/>
      <c r="I990" s="179">
        <v>1634</v>
      </c>
      <c r="J990" s="241"/>
      <c r="K990" s="196">
        <v>0</v>
      </c>
      <c r="L990" s="196">
        <v>0</v>
      </c>
      <c r="M990" s="196">
        <f t="shared" si="249"/>
        <v>0</v>
      </c>
      <c r="N990" s="172">
        <v>5410</v>
      </c>
    </row>
    <row r="991" spans="1:14" x14ac:dyDescent="0.3">
      <c r="A991" s="27">
        <f t="shared" si="246"/>
        <v>4226</v>
      </c>
      <c r="B991" s="28" t="str">
        <f t="shared" si="228"/>
        <v xml:space="preserve"> </v>
      </c>
      <c r="C991" s="35" t="str">
        <f t="shared" si="234"/>
        <v xml:space="preserve">  </v>
      </c>
      <c r="D991" s="35" t="str">
        <f t="shared" si="235"/>
        <v xml:space="preserve">  </v>
      </c>
      <c r="E991" s="36" t="s">
        <v>195</v>
      </c>
      <c r="F991" s="152">
        <v>62</v>
      </c>
      <c r="G991" s="173">
        <v>4226</v>
      </c>
      <c r="H991" s="179"/>
      <c r="I991" s="179">
        <v>1635</v>
      </c>
      <c r="J991" s="241"/>
      <c r="K991" s="196">
        <v>0</v>
      </c>
      <c r="L991" s="196">
        <v>0</v>
      </c>
      <c r="M991" s="196">
        <f t="shared" si="249"/>
        <v>0</v>
      </c>
      <c r="N991" s="172">
        <v>6210</v>
      </c>
    </row>
    <row r="992" spans="1:14" x14ac:dyDescent="0.3">
      <c r="A992" s="27">
        <f t="shared" si="246"/>
        <v>4226</v>
      </c>
      <c r="B992" s="28" t="str">
        <f t="shared" si="228"/>
        <v xml:space="preserve"> </v>
      </c>
      <c r="C992" s="35" t="str">
        <f t="shared" si="234"/>
        <v xml:space="preserve">  </v>
      </c>
      <c r="D992" s="35" t="str">
        <f t="shared" si="235"/>
        <v xml:space="preserve">  </v>
      </c>
      <c r="E992" s="36" t="s">
        <v>195</v>
      </c>
      <c r="F992" s="152">
        <v>72</v>
      </c>
      <c r="G992" s="173">
        <v>4226</v>
      </c>
      <c r="H992" s="179"/>
      <c r="I992" s="179">
        <v>1636</v>
      </c>
      <c r="J992" s="241"/>
      <c r="K992" s="196">
        <v>0</v>
      </c>
      <c r="L992" s="196">
        <v>0</v>
      </c>
      <c r="M992" s="196">
        <f t="shared" si="249"/>
        <v>0</v>
      </c>
      <c r="N992" s="172">
        <v>7210</v>
      </c>
    </row>
    <row r="993" spans="1:14" x14ac:dyDescent="0.3">
      <c r="A993" s="27">
        <f t="shared" si="246"/>
        <v>4226</v>
      </c>
      <c r="B993" s="28" t="str">
        <f t="shared" si="228"/>
        <v xml:space="preserve"> </v>
      </c>
      <c r="C993" s="35" t="str">
        <f t="shared" si="234"/>
        <v xml:space="preserve">  </v>
      </c>
      <c r="D993" s="35" t="str">
        <f t="shared" si="235"/>
        <v xml:space="preserve">  </v>
      </c>
      <c r="E993" s="36" t="s">
        <v>195</v>
      </c>
      <c r="F993" s="152">
        <v>82</v>
      </c>
      <c r="G993" s="173">
        <v>4226</v>
      </c>
      <c r="H993" s="179"/>
      <c r="I993" s="179">
        <v>1637</v>
      </c>
      <c r="J993" s="242"/>
      <c r="K993" s="196">
        <v>0</v>
      </c>
      <c r="L993" s="196">
        <v>0</v>
      </c>
      <c r="M993" s="196">
        <f t="shared" si="249"/>
        <v>0</v>
      </c>
      <c r="N993" s="172">
        <v>8210</v>
      </c>
    </row>
    <row r="994" spans="1:14" x14ac:dyDescent="0.3">
      <c r="A994" s="27">
        <f t="shared" si="246"/>
        <v>4227</v>
      </c>
      <c r="B994" s="28" t="str">
        <f t="shared" si="228"/>
        <v xml:space="preserve"> </v>
      </c>
      <c r="C994" s="35" t="str">
        <f t="shared" si="234"/>
        <v xml:space="preserve">  </v>
      </c>
      <c r="D994" s="35" t="str">
        <f t="shared" si="235"/>
        <v xml:space="preserve">  </v>
      </c>
      <c r="E994" s="36" t="s">
        <v>195</v>
      </c>
      <c r="F994" s="152">
        <v>32</v>
      </c>
      <c r="G994" s="173">
        <v>4227</v>
      </c>
      <c r="H994" s="179"/>
      <c r="I994" s="179">
        <v>1638</v>
      </c>
      <c r="J994" s="238" t="s">
        <v>69</v>
      </c>
      <c r="K994" s="196">
        <v>20000</v>
      </c>
      <c r="L994" s="196">
        <v>5000</v>
      </c>
      <c r="M994" s="196">
        <f t="shared" si="249"/>
        <v>25000</v>
      </c>
      <c r="N994" s="172">
        <v>3210</v>
      </c>
    </row>
    <row r="995" spans="1:14" x14ac:dyDescent="0.3">
      <c r="A995" s="27">
        <f t="shared" si="246"/>
        <v>4227</v>
      </c>
      <c r="B995" s="28" t="str">
        <f t="shared" si="228"/>
        <v xml:space="preserve"> </v>
      </c>
      <c r="C995" s="35" t="str">
        <f t="shared" si="234"/>
        <v xml:space="preserve">  </v>
      </c>
      <c r="D995" s="35" t="str">
        <f t="shared" si="235"/>
        <v xml:space="preserve">  </v>
      </c>
      <c r="E995" s="36" t="s">
        <v>195</v>
      </c>
      <c r="F995" s="152">
        <v>49</v>
      </c>
      <c r="G995" s="173">
        <v>4227</v>
      </c>
      <c r="H995" s="179"/>
      <c r="I995" s="179">
        <v>1639</v>
      </c>
      <c r="J995" s="241"/>
      <c r="K995" s="196">
        <v>0</v>
      </c>
      <c r="L995" s="196">
        <v>0</v>
      </c>
      <c r="M995" s="196">
        <f t="shared" si="249"/>
        <v>0</v>
      </c>
      <c r="N995" s="172">
        <v>4910</v>
      </c>
    </row>
    <row r="996" spans="1:14" x14ac:dyDescent="0.3">
      <c r="A996" s="27">
        <f t="shared" si="246"/>
        <v>4227</v>
      </c>
      <c r="B996" s="28" t="str">
        <f t="shared" si="228"/>
        <v xml:space="preserve"> </v>
      </c>
      <c r="C996" s="35" t="str">
        <f t="shared" si="234"/>
        <v xml:space="preserve">  </v>
      </c>
      <c r="D996" s="35" t="str">
        <f t="shared" si="235"/>
        <v xml:space="preserve">  </v>
      </c>
      <c r="E996" s="36" t="s">
        <v>195</v>
      </c>
      <c r="F996" s="152">
        <v>54</v>
      </c>
      <c r="G996" s="173">
        <v>4227</v>
      </c>
      <c r="H996" s="179"/>
      <c r="I996" s="179">
        <v>1640</v>
      </c>
      <c r="J996" s="241"/>
      <c r="K996" s="196">
        <v>50000</v>
      </c>
      <c r="L996" s="196">
        <v>0</v>
      </c>
      <c r="M996" s="196">
        <f t="shared" si="249"/>
        <v>50000</v>
      </c>
      <c r="N996" s="172">
        <v>5410</v>
      </c>
    </row>
    <row r="997" spans="1:14" x14ac:dyDescent="0.3">
      <c r="A997" s="27">
        <f t="shared" si="246"/>
        <v>4227</v>
      </c>
      <c r="B997" s="28" t="str">
        <f t="shared" si="228"/>
        <v xml:space="preserve"> </v>
      </c>
      <c r="C997" s="35" t="str">
        <f t="shared" si="234"/>
        <v xml:space="preserve">  </v>
      </c>
      <c r="D997" s="35" t="str">
        <f t="shared" si="235"/>
        <v xml:space="preserve">  </v>
      </c>
      <c r="E997" s="36" t="s">
        <v>195</v>
      </c>
      <c r="F997" s="152">
        <v>62</v>
      </c>
      <c r="G997" s="173">
        <v>4227</v>
      </c>
      <c r="H997" s="179"/>
      <c r="I997" s="179">
        <v>1641</v>
      </c>
      <c r="J997" s="241"/>
      <c r="K997" s="196">
        <v>0</v>
      </c>
      <c r="L997" s="196">
        <v>0</v>
      </c>
      <c r="M997" s="196">
        <f t="shared" si="249"/>
        <v>0</v>
      </c>
      <c r="N997" s="172">
        <v>6210</v>
      </c>
    </row>
    <row r="998" spans="1:14" x14ac:dyDescent="0.3">
      <c r="A998" s="27">
        <f t="shared" si="246"/>
        <v>4227</v>
      </c>
      <c r="B998" s="28" t="str">
        <f t="shared" si="228"/>
        <v xml:space="preserve"> </v>
      </c>
      <c r="C998" s="35" t="str">
        <f t="shared" si="234"/>
        <v xml:space="preserve">  </v>
      </c>
      <c r="D998" s="35" t="str">
        <f t="shared" si="235"/>
        <v xml:space="preserve">  </v>
      </c>
      <c r="E998" s="36" t="s">
        <v>195</v>
      </c>
      <c r="F998" s="152">
        <v>72</v>
      </c>
      <c r="G998" s="173">
        <v>4227</v>
      </c>
      <c r="H998" s="179"/>
      <c r="I998" s="179">
        <v>1642</v>
      </c>
      <c r="J998" s="241"/>
      <c r="K998" s="196">
        <v>0</v>
      </c>
      <c r="L998" s="196">
        <v>0</v>
      </c>
      <c r="M998" s="196">
        <f t="shared" si="249"/>
        <v>0</v>
      </c>
      <c r="N998" s="172">
        <v>7210</v>
      </c>
    </row>
    <row r="999" spans="1:14" x14ac:dyDescent="0.3">
      <c r="A999" s="27">
        <f t="shared" si="246"/>
        <v>4227</v>
      </c>
      <c r="B999" s="28" t="str">
        <f t="shared" si="228"/>
        <v xml:space="preserve"> </v>
      </c>
      <c r="C999" s="35"/>
      <c r="D999" s="35"/>
      <c r="E999" s="36" t="s">
        <v>195</v>
      </c>
      <c r="F999" s="152">
        <v>82</v>
      </c>
      <c r="G999" s="173">
        <v>4227</v>
      </c>
      <c r="H999" s="179"/>
      <c r="I999" s="179">
        <v>1643</v>
      </c>
      <c r="J999" s="242"/>
      <c r="K999" s="196">
        <v>0</v>
      </c>
      <c r="L999" s="196">
        <v>0</v>
      </c>
      <c r="M999" s="196">
        <f t="shared" si="249"/>
        <v>0</v>
      </c>
      <c r="N999" s="172">
        <v>8210</v>
      </c>
    </row>
    <row r="1000" spans="1:14" x14ac:dyDescent="0.3">
      <c r="A1000" s="27">
        <f t="shared" si="246"/>
        <v>423</v>
      </c>
      <c r="B1000" s="28" t="str">
        <f t="shared" si="228"/>
        <v xml:space="preserve"> </v>
      </c>
      <c r="C1000" s="35" t="str">
        <f t="shared" ref="C1000:C1004" si="250">IF(H1000&gt;0,LEFT(E1000,3),"  ")</f>
        <v xml:space="preserve">  </v>
      </c>
      <c r="D1000" s="35" t="str">
        <f t="shared" ref="D1000:D1004" si="251">IF(H1000&gt;0,LEFT(E1000,4),"  ")</f>
        <v xml:space="preserve">  </v>
      </c>
      <c r="E1000" s="36"/>
      <c r="F1000" s="152"/>
      <c r="G1000" s="173">
        <v>423</v>
      </c>
      <c r="H1000" s="174"/>
      <c r="I1000" s="174"/>
      <c r="J1000" s="192" t="s">
        <v>178</v>
      </c>
      <c r="K1000" s="176">
        <f>SUM(K1001:K1006)</f>
        <v>50000</v>
      </c>
      <c r="L1000" s="176">
        <f>SUM(L1001:L1006)</f>
        <v>0</v>
      </c>
      <c r="M1000" s="176">
        <f t="shared" ref="M1000" si="252">SUM(M1001:M1006)</f>
        <v>50000</v>
      </c>
      <c r="N1000" s="172"/>
    </row>
    <row r="1001" spans="1:14" x14ac:dyDescent="0.3">
      <c r="A1001" s="27">
        <f t="shared" si="246"/>
        <v>4231</v>
      </c>
      <c r="B1001" s="28" t="str">
        <f t="shared" si="228"/>
        <v xml:space="preserve"> </v>
      </c>
      <c r="C1001" s="35" t="str">
        <f t="shared" si="250"/>
        <v xml:space="preserve">  </v>
      </c>
      <c r="D1001" s="35" t="str">
        <f t="shared" si="251"/>
        <v xml:space="preserve">  </v>
      </c>
      <c r="E1001" s="36" t="s">
        <v>195</v>
      </c>
      <c r="F1001" s="152">
        <v>32</v>
      </c>
      <c r="G1001" s="173">
        <v>4231</v>
      </c>
      <c r="H1001" s="179"/>
      <c r="I1001" s="179">
        <v>1644</v>
      </c>
      <c r="J1001" s="238" t="s">
        <v>71</v>
      </c>
      <c r="K1001" s="196">
        <v>50000</v>
      </c>
      <c r="L1001" s="196">
        <v>0</v>
      </c>
      <c r="M1001" s="196">
        <f t="shared" ref="M1001:M1006" si="253">K1001+L1001</f>
        <v>50000</v>
      </c>
      <c r="N1001" s="172">
        <v>3210</v>
      </c>
    </row>
    <row r="1002" spans="1:14" x14ac:dyDescent="0.3">
      <c r="A1002" s="27">
        <f t="shared" si="246"/>
        <v>4231</v>
      </c>
      <c r="B1002" s="28" t="str">
        <f t="shared" si="228"/>
        <v xml:space="preserve"> </v>
      </c>
      <c r="C1002" s="35" t="str">
        <f t="shared" si="250"/>
        <v xml:space="preserve">  </v>
      </c>
      <c r="D1002" s="35" t="str">
        <f t="shared" si="251"/>
        <v xml:space="preserve">  </v>
      </c>
      <c r="E1002" s="36" t="s">
        <v>195</v>
      </c>
      <c r="F1002" s="152">
        <v>49</v>
      </c>
      <c r="G1002" s="173">
        <v>4231</v>
      </c>
      <c r="H1002" s="179"/>
      <c r="I1002" s="179">
        <v>1645</v>
      </c>
      <c r="J1002" s="241"/>
      <c r="K1002" s="196">
        <v>0</v>
      </c>
      <c r="L1002" s="196">
        <v>0</v>
      </c>
      <c r="M1002" s="196">
        <f t="shared" si="253"/>
        <v>0</v>
      </c>
      <c r="N1002" s="172">
        <v>4910</v>
      </c>
    </row>
    <row r="1003" spans="1:14" x14ac:dyDescent="0.3">
      <c r="A1003" s="27">
        <f t="shared" si="246"/>
        <v>4231</v>
      </c>
      <c r="B1003" s="28" t="str">
        <f t="shared" si="228"/>
        <v xml:space="preserve"> </v>
      </c>
      <c r="C1003" s="35" t="str">
        <f t="shared" si="250"/>
        <v xml:space="preserve">  </v>
      </c>
      <c r="D1003" s="35" t="str">
        <f t="shared" si="251"/>
        <v xml:space="preserve">  </v>
      </c>
      <c r="E1003" s="36" t="s">
        <v>195</v>
      </c>
      <c r="F1003" s="152">
        <v>54</v>
      </c>
      <c r="G1003" s="173">
        <v>4231</v>
      </c>
      <c r="H1003" s="179"/>
      <c r="I1003" s="179">
        <v>1646</v>
      </c>
      <c r="J1003" s="241"/>
      <c r="K1003" s="196">
        <v>0</v>
      </c>
      <c r="L1003" s="196">
        <v>0</v>
      </c>
      <c r="M1003" s="196">
        <f t="shared" si="253"/>
        <v>0</v>
      </c>
      <c r="N1003" s="172">
        <v>5410</v>
      </c>
    </row>
    <row r="1004" spans="1:14" x14ac:dyDescent="0.3">
      <c r="A1004" s="27">
        <f t="shared" si="246"/>
        <v>4231</v>
      </c>
      <c r="B1004" s="28" t="str">
        <f t="shared" si="228"/>
        <v xml:space="preserve"> </v>
      </c>
      <c r="C1004" s="35" t="str">
        <f t="shared" si="250"/>
        <v xml:space="preserve">  </v>
      </c>
      <c r="D1004" s="35" t="str">
        <f t="shared" si="251"/>
        <v xml:space="preserve">  </v>
      </c>
      <c r="E1004" s="36" t="s">
        <v>195</v>
      </c>
      <c r="F1004" s="152">
        <v>62</v>
      </c>
      <c r="G1004" s="173">
        <v>4231</v>
      </c>
      <c r="H1004" s="179"/>
      <c r="I1004" s="179">
        <v>1647</v>
      </c>
      <c r="J1004" s="241"/>
      <c r="K1004" s="196">
        <v>0</v>
      </c>
      <c r="L1004" s="196">
        <v>0</v>
      </c>
      <c r="M1004" s="196">
        <f t="shared" si="253"/>
        <v>0</v>
      </c>
      <c r="N1004" s="172">
        <v>6210</v>
      </c>
    </row>
    <row r="1005" spans="1:14" x14ac:dyDescent="0.3">
      <c r="A1005" s="27">
        <f t="shared" si="246"/>
        <v>4231</v>
      </c>
      <c r="B1005" s="28" t="str">
        <f t="shared" si="228"/>
        <v xml:space="preserve"> </v>
      </c>
      <c r="C1005" s="35" t="str">
        <f>IF(H1005&gt;0,LEFT(E1005,3),"  ")</f>
        <v xml:space="preserve">  </v>
      </c>
      <c r="D1005" s="35" t="str">
        <f>IF(H1005&gt;0,LEFT(E1005,4),"  ")</f>
        <v xml:space="preserve">  </v>
      </c>
      <c r="E1005" s="36" t="s">
        <v>195</v>
      </c>
      <c r="F1005" s="152">
        <v>72</v>
      </c>
      <c r="G1005" s="173">
        <v>4231</v>
      </c>
      <c r="H1005" s="179"/>
      <c r="I1005" s="179">
        <v>1648</v>
      </c>
      <c r="J1005" s="241"/>
      <c r="K1005" s="196">
        <v>0</v>
      </c>
      <c r="L1005" s="196">
        <v>0</v>
      </c>
      <c r="M1005" s="196">
        <f t="shared" si="253"/>
        <v>0</v>
      </c>
      <c r="N1005" s="172">
        <v>7210</v>
      </c>
    </row>
    <row r="1006" spans="1:14" x14ac:dyDescent="0.3">
      <c r="A1006" s="27">
        <f t="shared" si="246"/>
        <v>4231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 t="s">
        <v>195</v>
      </c>
      <c r="F1006" s="152">
        <v>82</v>
      </c>
      <c r="G1006" s="173">
        <v>4231</v>
      </c>
      <c r="H1006" s="179"/>
      <c r="I1006" s="179">
        <v>1649</v>
      </c>
      <c r="J1006" s="242"/>
      <c r="K1006" s="196">
        <v>0</v>
      </c>
      <c r="L1006" s="196">
        <v>0</v>
      </c>
      <c r="M1006" s="196">
        <f t="shared" si="253"/>
        <v>0</v>
      </c>
      <c r="N1006" s="172">
        <v>8210</v>
      </c>
    </row>
    <row r="1007" spans="1:14" ht="26.4" x14ac:dyDescent="0.3">
      <c r="A1007" s="27">
        <f t="shared" si="246"/>
        <v>424</v>
      </c>
      <c r="B1007" s="28" t="str">
        <f t="shared" si="228"/>
        <v xml:space="preserve"> </v>
      </c>
      <c r="C1007" s="35" t="str">
        <f>IF(H1007&gt;0,LEFT(E1007,3),"  ")</f>
        <v xml:space="preserve">  </v>
      </c>
      <c r="D1007" s="35" t="str">
        <f>IF(H1007&gt;0,LEFT(E1007,4),"  ")</f>
        <v xml:space="preserve">  </v>
      </c>
      <c r="E1007" s="36"/>
      <c r="F1007" s="152"/>
      <c r="G1007" s="173">
        <v>424</v>
      </c>
      <c r="H1007" s="174"/>
      <c r="I1007" s="174"/>
      <c r="J1007" s="192" t="s">
        <v>174</v>
      </c>
      <c r="K1007" s="176">
        <f>SUM(K1008:K1013)</f>
        <v>18000</v>
      </c>
      <c r="L1007" s="176">
        <f>SUM(L1008:L1013)</f>
        <v>0</v>
      </c>
      <c r="M1007" s="176">
        <f t="shared" ref="M1007" si="254">SUM(M1008:M1013)</f>
        <v>18000</v>
      </c>
      <c r="N1007" s="172"/>
    </row>
    <row r="1008" spans="1:14" x14ac:dyDescent="0.3">
      <c r="A1008" s="27">
        <f t="shared" si="246"/>
        <v>4241</v>
      </c>
      <c r="B1008" s="28" t="str">
        <f t="shared" si="228"/>
        <v xml:space="preserve"> </v>
      </c>
      <c r="C1008" s="35"/>
      <c r="D1008" s="35"/>
      <c r="E1008" s="36" t="s">
        <v>195</v>
      </c>
      <c r="F1008" s="152">
        <v>32</v>
      </c>
      <c r="G1008" s="173">
        <v>4241</v>
      </c>
      <c r="H1008" s="179"/>
      <c r="I1008" s="179">
        <v>1650</v>
      </c>
      <c r="J1008" s="238" t="s">
        <v>176</v>
      </c>
      <c r="K1008" s="196">
        <v>12000</v>
      </c>
      <c r="L1008" s="196">
        <v>0</v>
      </c>
      <c r="M1008" s="196">
        <f t="shared" ref="M1008:M1013" si="255">K1008+L1008</f>
        <v>12000</v>
      </c>
      <c r="N1008" s="172">
        <v>3210</v>
      </c>
    </row>
    <row r="1009" spans="1:14" x14ac:dyDescent="0.3">
      <c r="A1009" s="27">
        <f t="shared" si="246"/>
        <v>4241</v>
      </c>
      <c r="B1009" s="28" t="str">
        <f t="shared" si="228"/>
        <v xml:space="preserve"> </v>
      </c>
      <c r="C1009" s="35" t="str">
        <f t="shared" ref="C1009:C1013" si="256">IF(H1009&gt;0,LEFT(E1009,3),"  ")</f>
        <v xml:space="preserve">  </v>
      </c>
      <c r="D1009" s="35" t="str">
        <f t="shared" ref="D1009:D1013" si="257">IF(H1009&gt;0,LEFT(E1009,4),"  ")</f>
        <v xml:space="preserve">  </v>
      </c>
      <c r="E1009" s="36" t="s">
        <v>195</v>
      </c>
      <c r="F1009" s="152">
        <v>49</v>
      </c>
      <c r="G1009" s="173">
        <v>4241</v>
      </c>
      <c r="H1009" s="179"/>
      <c r="I1009" s="179">
        <v>1651</v>
      </c>
      <c r="J1009" s="241"/>
      <c r="K1009" s="196">
        <v>0</v>
      </c>
      <c r="L1009" s="196">
        <v>0</v>
      </c>
      <c r="M1009" s="196">
        <f t="shared" si="255"/>
        <v>0</v>
      </c>
      <c r="N1009" s="172">
        <v>4910</v>
      </c>
    </row>
    <row r="1010" spans="1:14" x14ac:dyDescent="0.3">
      <c r="A1010" s="27">
        <f t="shared" si="246"/>
        <v>4241</v>
      </c>
      <c r="B1010" s="28" t="str">
        <f t="shared" si="228"/>
        <v xml:space="preserve"> </v>
      </c>
      <c r="C1010" s="35" t="str">
        <f t="shared" si="256"/>
        <v xml:space="preserve">  </v>
      </c>
      <c r="D1010" s="35" t="str">
        <f t="shared" si="257"/>
        <v xml:space="preserve">  </v>
      </c>
      <c r="E1010" s="36" t="s">
        <v>195</v>
      </c>
      <c r="F1010" s="152">
        <v>54</v>
      </c>
      <c r="G1010" s="173">
        <v>4241</v>
      </c>
      <c r="H1010" s="179"/>
      <c r="I1010" s="179">
        <v>1652</v>
      </c>
      <c r="J1010" s="241"/>
      <c r="K1010" s="196">
        <v>6000</v>
      </c>
      <c r="L1010" s="196">
        <v>0</v>
      </c>
      <c r="M1010" s="196">
        <f t="shared" si="255"/>
        <v>6000</v>
      </c>
      <c r="N1010" s="172">
        <v>5410</v>
      </c>
    </row>
    <row r="1011" spans="1:14" x14ac:dyDescent="0.3">
      <c r="A1011" s="27">
        <f t="shared" si="246"/>
        <v>4241</v>
      </c>
      <c r="B1011" s="28" t="str">
        <f t="shared" si="228"/>
        <v xml:space="preserve"> </v>
      </c>
      <c r="C1011" s="35" t="str">
        <f t="shared" si="256"/>
        <v xml:space="preserve">  </v>
      </c>
      <c r="D1011" s="35" t="str">
        <f t="shared" si="257"/>
        <v xml:space="preserve">  </v>
      </c>
      <c r="E1011" s="36" t="s">
        <v>195</v>
      </c>
      <c r="F1011" s="152">
        <v>62</v>
      </c>
      <c r="G1011" s="173">
        <v>4241</v>
      </c>
      <c r="H1011" s="179"/>
      <c r="I1011" s="179">
        <v>1653</v>
      </c>
      <c r="J1011" s="241"/>
      <c r="K1011" s="196">
        <v>0</v>
      </c>
      <c r="L1011" s="196">
        <v>0</v>
      </c>
      <c r="M1011" s="196">
        <f t="shared" si="255"/>
        <v>0</v>
      </c>
      <c r="N1011" s="172">
        <v>6210</v>
      </c>
    </row>
    <row r="1012" spans="1:14" x14ac:dyDescent="0.3">
      <c r="A1012" s="27">
        <f t="shared" si="246"/>
        <v>4241</v>
      </c>
      <c r="B1012" s="28" t="str">
        <f t="shared" si="228"/>
        <v xml:space="preserve"> </v>
      </c>
      <c r="C1012" s="35" t="str">
        <f t="shared" si="256"/>
        <v xml:space="preserve">  </v>
      </c>
      <c r="D1012" s="35" t="str">
        <f t="shared" si="257"/>
        <v xml:space="preserve">  </v>
      </c>
      <c r="E1012" s="36" t="s">
        <v>195</v>
      </c>
      <c r="F1012" s="152">
        <v>72</v>
      </c>
      <c r="G1012" s="173">
        <v>4241</v>
      </c>
      <c r="H1012" s="179"/>
      <c r="I1012" s="179">
        <v>1654</v>
      </c>
      <c r="J1012" s="241"/>
      <c r="K1012" s="196">
        <v>0</v>
      </c>
      <c r="L1012" s="196">
        <v>0</v>
      </c>
      <c r="M1012" s="196">
        <f t="shared" si="255"/>
        <v>0</v>
      </c>
      <c r="N1012" s="172">
        <v>7210</v>
      </c>
    </row>
    <row r="1013" spans="1:14" x14ac:dyDescent="0.3">
      <c r="A1013" s="27">
        <f t="shared" si="246"/>
        <v>4241</v>
      </c>
      <c r="B1013" s="28" t="str">
        <f t="shared" si="228"/>
        <v xml:space="preserve"> </v>
      </c>
      <c r="C1013" s="35" t="str">
        <f t="shared" si="256"/>
        <v xml:space="preserve">  </v>
      </c>
      <c r="D1013" s="35" t="str">
        <f t="shared" si="257"/>
        <v xml:space="preserve">  </v>
      </c>
      <c r="E1013" s="36" t="s">
        <v>195</v>
      </c>
      <c r="F1013" s="152">
        <v>82</v>
      </c>
      <c r="G1013" s="173">
        <v>4241</v>
      </c>
      <c r="H1013" s="179"/>
      <c r="I1013" s="179">
        <v>1655</v>
      </c>
      <c r="J1013" s="242"/>
      <c r="K1013" s="196">
        <v>0</v>
      </c>
      <c r="L1013" s="196">
        <v>0</v>
      </c>
      <c r="M1013" s="196">
        <f t="shared" si="255"/>
        <v>0</v>
      </c>
      <c r="N1013" s="172">
        <v>8210</v>
      </c>
    </row>
    <row r="1014" spans="1:14" x14ac:dyDescent="0.3">
      <c r="A1014" s="27">
        <f t="shared" si="246"/>
        <v>425</v>
      </c>
      <c r="B1014" s="28" t="str">
        <f t="shared" si="228"/>
        <v xml:space="preserve"> </v>
      </c>
      <c r="C1014" s="35" t="str">
        <f>IF(H1014&gt;0,LEFT(E1014,3),"  ")</f>
        <v xml:space="preserve">  </v>
      </c>
      <c r="D1014" s="35" t="str">
        <f>IF(H1014&gt;0,LEFT(E1014,4),"  ")</f>
        <v xml:space="preserve">  </v>
      </c>
      <c r="E1014" s="36"/>
      <c r="F1014" s="152"/>
      <c r="G1014" s="173">
        <v>425</v>
      </c>
      <c r="H1014" s="174"/>
      <c r="I1014" s="174"/>
      <c r="J1014" s="192" t="s">
        <v>231</v>
      </c>
      <c r="K1014" s="176">
        <f>SUM(K1015:K1020)</f>
        <v>0</v>
      </c>
      <c r="L1014" s="176">
        <f>SUM(L1015:L1020)</f>
        <v>0</v>
      </c>
      <c r="M1014" s="176">
        <f t="shared" ref="M1014" si="258">SUM(M1015:M1020)</f>
        <v>0</v>
      </c>
      <c r="N1014" s="172"/>
    </row>
    <row r="1015" spans="1:14" x14ac:dyDescent="0.3">
      <c r="A1015" s="27">
        <f t="shared" si="246"/>
        <v>4251</v>
      </c>
      <c r="B1015" s="28" t="str">
        <f t="shared" si="228"/>
        <v xml:space="preserve"> </v>
      </c>
      <c r="C1015" s="35"/>
      <c r="D1015" s="35"/>
      <c r="E1015" s="36" t="s">
        <v>195</v>
      </c>
      <c r="F1015" s="152">
        <v>32</v>
      </c>
      <c r="G1015" s="173">
        <v>4251</v>
      </c>
      <c r="H1015" s="179"/>
      <c r="I1015" s="179">
        <v>1656</v>
      </c>
      <c r="J1015" s="238" t="s">
        <v>232</v>
      </c>
      <c r="K1015" s="196">
        <v>0</v>
      </c>
      <c r="L1015" s="196">
        <v>0</v>
      </c>
      <c r="M1015" s="196">
        <f t="shared" ref="M1015:M1020" si="259">K1015+L1015</f>
        <v>0</v>
      </c>
      <c r="N1015" s="172">
        <v>3210</v>
      </c>
    </row>
    <row r="1016" spans="1:14" x14ac:dyDescent="0.3">
      <c r="A1016" s="27">
        <f t="shared" si="246"/>
        <v>4251</v>
      </c>
      <c r="B1016" s="28" t="str">
        <f t="shared" si="228"/>
        <v xml:space="preserve"> </v>
      </c>
      <c r="C1016" s="35" t="str">
        <f t="shared" ref="C1016:C1083" si="260">IF(H1016&gt;0,LEFT(E1016,3),"  ")</f>
        <v xml:space="preserve">  </v>
      </c>
      <c r="D1016" s="35" t="str">
        <f t="shared" ref="D1016:D1083" si="261">IF(H1016&gt;0,LEFT(E1016,4),"  ")</f>
        <v xml:space="preserve">  </v>
      </c>
      <c r="E1016" s="36" t="s">
        <v>195</v>
      </c>
      <c r="F1016" s="152">
        <v>49</v>
      </c>
      <c r="G1016" s="173">
        <v>4251</v>
      </c>
      <c r="H1016" s="179"/>
      <c r="I1016" s="179">
        <v>1657</v>
      </c>
      <c r="J1016" s="241"/>
      <c r="K1016" s="196">
        <v>0</v>
      </c>
      <c r="L1016" s="196">
        <v>0</v>
      </c>
      <c r="M1016" s="196">
        <f t="shared" si="259"/>
        <v>0</v>
      </c>
      <c r="N1016" s="172">
        <v>4910</v>
      </c>
    </row>
    <row r="1017" spans="1:14" x14ac:dyDescent="0.3">
      <c r="A1017" s="27">
        <f t="shared" si="246"/>
        <v>4251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54</v>
      </c>
      <c r="G1017" s="173">
        <v>4251</v>
      </c>
      <c r="H1017" s="179"/>
      <c r="I1017" s="179">
        <v>1658</v>
      </c>
      <c r="J1017" s="241"/>
      <c r="K1017" s="196">
        <v>0</v>
      </c>
      <c r="L1017" s="196">
        <v>0</v>
      </c>
      <c r="M1017" s="196">
        <f t="shared" si="259"/>
        <v>0</v>
      </c>
      <c r="N1017" s="172">
        <v>5410</v>
      </c>
    </row>
    <row r="1018" spans="1:14" x14ac:dyDescent="0.3">
      <c r="A1018" s="27">
        <f t="shared" si="246"/>
        <v>4251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62</v>
      </c>
      <c r="G1018" s="173">
        <v>4251</v>
      </c>
      <c r="H1018" s="179"/>
      <c r="I1018" s="179">
        <v>1659</v>
      </c>
      <c r="J1018" s="241"/>
      <c r="K1018" s="196">
        <v>0</v>
      </c>
      <c r="L1018" s="196">
        <v>0</v>
      </c>
      <c r="M1018" s="196">
        <f t="shared" si="259"/>
        <v>0</v>
      </c>
      <c r="N1018" s="172">
        <v>6210</v>
      </c>
    </row>
    <row r="1019" spans="1:14" x14ac:dyDescent="0.3">
      <c r="A1019" s="27">
        <f t="shared" si="246"/>
        <v>4251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72</v>
      </c>
      <c r="G1019" s="173">
        <v>4251</v>
      </c>
      <c r="H1019" s="179"/>
      <c r="I1019" s="179">
        <v>1660</v>
      </c>
      <c r="J1019" s="241"/>
      <c r="K1019" s="196">
        <v>0</v>
      </c>
      <c r="L1019" s="196">
        <v>0</v>
      </c>
      <c r="M1019" s="196">
        <f t="shared" si="259"/>
        <v>0</v>
      </c>
      <c r="N1019" s="172">
        <v>7210</v>
      </c>
    </row>
    <row r="1020" spans="1:14" x14ac:dyDescent="0.3">
      <c r="A1020" s="27">
        <f t="shared" si="246"/>
        <v>4251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 t="s">
        <v>195</v>
      </c>
      <c r="F1020" s="152">
        <v>82</v>
      </c>
      <c r="G1020" s="173">
        <v>4251</v>
      </c>
      <c r="H1020" s="179"/>
      <c r="I1020" s="179">
        <v>1661</v>
      </c>
      <c r="J1020" s="242"/>
      <c r="K1020" s="196">
        <v>0</v>
      </c>
      <c r="L1020" s="196">
        <v>0</v>
      </c>
      <c r="M1020" s="196">
        <f t="shared" si="259"/>
        <v>0</v>
      </c>
      <c r="N1020" s="172">
        <v>8210</v>
      </c>
    </row>
    <row r="1021" spans="1:14" x14ac:dyDescent="0.3">
      <c r="A1021" s="27">
        <f t="shared" si="246"/>
        <v>426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426</v>
      </c>
      <c r="H1021" s="174"/>
      <c r="I1021" s="174"/>
      <c r="J1021" s="192" t="s">
        <v>233</v>
      </c>
      <c r="K1021" s="176">
        <f>SUM(K1022:K1027)</f>
        <v>0</v>
      </c>
      <c r="L1021" s="176">
        <f>SUM(L1022:L1027)</f>
        <v>0</v>
      </c>
      <c r="M1021" s="176">
        <f t="shared" ref="M1021" si="262">SUM(M1022:M1027)</f>
        <v>0</v>
      </c>
    </row>
    <row r="1022" spans="1:14" x14ac:dyDescent="0.3">
      <c r="A1022" s="27">
        <f t="shared" si="246"/>
        <v>4262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4262</v>
      </c>
      <c r="H1022" s="179"/>
      <c r="I1022" s="179">
        <v>1662</v>
      </c>
      <c r="J1022" s="238" t="s">
        <v>234</v>
      </c>
      <c r="K1022" s="196">
        <v>0</v>
      </c>
      <c r="L1022" s="196">
        <v>0</v>
      </c>
      <c r="M1022" s="196">
        <f t="shared" ref="M1022:M1027" si="263">K1022+L1022</f>
        <v>0</v>
      </c>
      <c r="N1022" s="172">
        <v>3210</v>
      </c>
    </row>
    <row r="1023" spans="1:14" x14ac:dyDescent="0.3">
      <c r="A1023" s="27">
        <f t="shared" si="246"/>
        <v>4262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4262</v>
      </c>
      <c r="H1023" s="179"/>
      <c r="I1023" s="179">
        <v>1663</v>
      </c>
      <c r="J1023" s="241"/>
      <c r="K1023" s="196">
        <v>0</v>
      </c>
      <c r="L1023" s="196">
        <v>0</v>
      </c>
      <c r="M1023" s="196">
        <f t="shared" si="263"/>
        <v>0</v>
      </c>
      <c r="N1023" s="172">
        <v>4910</v>
      </c>
    </row>
    <row r="1024" spans="1:14" x14ac:dyDescent="0.3">
      <c r="B1024" s="28" t="str">
        <f t="shared" si="228"/>
        <v xml:space="preserve"> </v>
      </c>
      <c r="C1024" s="35"/>
      <c r="D1024" s="35"/>
      <c r="E1024" s="36" t="s">
        <v>195</v>
      </c>
      <c r="F1024" s="152">
        <v>54</v>
      </c>
      <c r="G1024" s="173">
        <v>4262</v>
      </c>
      <c r="H1024" s="179"/>
      <c r="I1024" s="179">
        <v>1664</v>
      </c>
      <c r="J1024" s="241"/>
      <c r="K1024" s="196">
        <v>0</v>
      </c>
      <c r="L1024" s="196">
        <v>0</v>
      </c>
      <c r="M1024" s="196">
        <f t="shared" si="263"/>
        <v>0</v>
      </c>
      <c r="N1024" s="172">
        <v>5410</v>
      </c>
    </row>
    <row r="1025" spans="1:14" x14ac:dyDescent="0.3">
      <c r="A1025" s="27">
        <f t="shared" si="246"/>
        <v>4262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4262</v>
      </c>
      <c r="H1025" s="179"/>
      <c r="I1025" s="179">
        <v>1665</v>
      </c>
      <c r="J1025" s="241"/>
      <c r="K1025" s="196">
        <v>0</v>
      </c>
      <c r="L1025" s="196">
        <v>0</v>
      </c>
      <c r="M1025" s="196">
        <f t="shared" si="263"/>
        <v>0</v>
      </c>
      <c r="N1025" s="172">
        <v>6210</v>
      </c>
    </row>
    <row r="1026" spans="1:14" x14ac:dyDescent="0.3">
      <c r="A1026" s="27">
        <f t="shared" si="246"/>
        <v>4262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4262</v>
      </c>
      <c r="H1026" s="179"/>
      <c r="I1026" s="179">
        <v>1666</v>
      </c>
      <c r="J1026" s="241"/>
      <c r="K1026" s="196">
        <v>0</v>
      </c>
      <c r="L1026" s="196">
        <v>0</v>
      </c>
      <c r="M1026" s="196">
        <f t="shared" si="263"/>
        <v>0</v>
      </c>
      <c r="N1026" s="172">
        <v>7210</v>
      </c>
    </row>
    <row r="1027" spans="1:14" x14ac:dyDescent="0.3">
      <c r="A1027" s="27">
        <f t="shared" si="246"/>
        <v>4262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4262</v>
      </c>
      <c r="H1027" s="179"/>
      <c r="I1027" s="179">
        <v>1667</v>
      </c>
      <c r="J1027" s="242"/>
      <c r="K1027" s="196">
        <v>0</v>
      </c>
      <c r="L1027" s="196">
        <v>0</v>
      </c>
      <c r="M1027" s="196">
        <f t="shared" si="263"/>
        <v>0</v>
      </c>
      <c r="N1027" s="172">
        <v>8210</v>
      </c>
    </row>
    <row r="1028" spans="1:14" ht="26.4" x14ac:dyDescent="0.3">
      <c r="A1028" s="27">
        <f t="shared" si="246"/>
        <v>45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</v>
      </c>
      <c r="H1028" s="174"/>
      <c r="I1028" s="174"/>
      <c r="J1028" s="192" t="s">
        <v>177</v>
      </c>
      <c r="K1028" s="176">
        <f t="shared" ref="K1028:M1028" si="264">SUM(K1029,K1036)</f>
        <v>0</v>
      </c>
      <c r="L1028" s="176">
        <f t="shared" si="264"/>
        <v>0</v>
      </c>
      <c r="M1028" s="176">
        <f t="shared" si="264"/>
        <v>0</v>
      </c>
      <c r="N1028" s="172"/>
    </row>
    <row r="1029" spans="1:14" ht="26.4" x14ac:dyDescent="0.3">
      <c r="A1029" s="27">
        <f t="shared" si="246"/>
        <v>451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/>
      <c r="F1029" s="152"/>
      <c r="G1029" s="173">
        <v>451</v>
      </c>
      <c r="H1029" s="174"/>
      <c r="I1029" s="174"/>
      <c r="J1029" s="192" t="s">
        <v>235</v>
      </c>
      <c r="K1029" s="176">
        <f>SUM(K1030:K1035)</f>
        <v>0</v>
      </c>
      <c r="L1029" s="176">
        <f>SUM(L1030:L1035)</f>
        <v>0</v>
      </c>
      <c r="M1029" s="176">
        <f t="shared" ref="M1029" si="265">SUM(M1030:M1035)</f>
        <v>0</v>
      </c>
      <c r="N1029" s="172"/>
    </row>
    <row r="1030" spans="1:14" x14ac:dyDescent="0.3">
      <c r="A1030" s="27">
        <f t="shared" si="246"/>
        <v>4511</v>
      </c>
      <c r="B1030" s="28" t="str">
        <f t="shared" si="228"/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32</v>
      </c>
      <c r="G1030" s="173">
        <v>4511</v>
      </c>
      <c r="H1030" s="179"/>
      <c r="I1030" s="179">
        <v>1668</v>
      </c>
      <c r="J1030" s="238" t="s">
        <v>236</v>
      </c>
      <c r="K1030" s="196">
        <v>0</v>
      </c>
      <c r="L1030" s="196">
        <v>0</v>
      </c>
      <c r="M1030" s="196">
        <f t="shared" ref="M1030:M1035" si="266">K1030+L1030</f>
        <v>0</v>
      </c>
      <c r="N1030" s="172">
        <v>3210</v>
      </c>
    </row>
    <row r="1031" spans="1:14" x14ac:dyDescent="0.3">
      <c r="A1031" s="27">
        <f t="shared" si="246"/>
        <v>4511</v>
      </c>
      <c r="B1031" s="28" t="str">
        <f t="shared" si="228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49</v>
      </c>
      <c r="G1031" s="173">
        <v>4511</v>
      </c>
      <c r="H1031" s="179"/>
      <c r="I1031" s="179">
        <v>1669</v>
      </c>
      <c r="J1031" s="241"/>
      <c r="K1031" s="196">
        <v>0</v>
      </c>
      <c r="L1031" s="196">
        <v>0</v>
      </c>
      <c r="M1031" s="196">
        <f t="shared" si="266"/>
        <v>0</v>
      </c>
      <c r="N1031" s="172">
        <v>4910</v>
      </c>
    </row>
    <row r="1032" spans="1:14" x14ac:dyDescent="0.3">
      <c r="A1032" s="27">
        <f t="shared" si="246"/>
        <v>4511</v>
      </c>
      <c r="B1032" s="28" t="str">
        <f t="shared" si="228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54</v>
      </c>
      <c r="G1032" s="173">
        <v>4511</v>
      </c>
      <c r="H1032" s="179"/>
      <c r="I1032" s="179">
        <v>1670</v>
      </c>
      <c r="J1032" s="241"/>
      <c r="K1032" s="196">
        <v>0</v>
      </c>
      <c r="L1032" s="196">
        <v>0</v>
      </c>
      <c r="M1032" s="196">
        <f t="shared" si="266"/>
        <v>0</v>
      </c>
      <c r="N1032" s="172">
        <v>5410</v>
      </c>
    </row>
    <row r="1033" spans="1:14" x14ac:dyDescent="0.3">
      <c r="A1033" s="27">
        <f t="shared" si="246"/>
        <v>4511</v>
      </c>
      <c r="B1033" s="28" t="str">
        <f t="shared" si="228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62</v>
      </c>
      <c r="G1033" s="173">
        <v>4511</v>
      </c>
      <c r="H1033" s="179"/>
      <c r="I1033" s="179">
        <v>1671</v>
      </c>
      <c r="J1033" s="241"/>
      <c r="K1033" s="196">
        <v>0</v>
      </c>
      <c r="L1033" s="196">
        <v>0</v>
      </c>
      <c r="M1033" s="196">
        <f t="shared" si="266"/>
        <v>0</v>
      </c>
      <c r="N1033" s="172">
        <v>6210</v>
      </c>
    </row>
    <row r="1034" spans="1:14" x14ac:dyDescent="0.3">
      <c r="A1034" s="27">
        <f t="shared" si="246"/>
        <v>4511</v>
      </c>
      <c r="B1034" s="28" t="str">
        <f t="shared" si="228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72</v>
      </c>
      <c r="G1034" s="173">
        <v>4511</v>
      </c>
      <c r="H1034" s="179"/>
      <c r="I1034" s="179">
        <v>1672</v>
      </c>
      <c r="J1034" s="241"/>
      <c r="K1034" s="196">
        <v>0</v>
      </c>
      <c r="L1034" s="196">
        <v>0</v>
      </c>
      <c r="M1034" s="196">
        <f t="shared" si="266"/>
        <v>0</v>
      </c>
      <c r="N1034" s="172">
        <v>7210</v>
      </c>
    </row>
    <row r="1035" spans="1:14" x14ac:dyDescent="0.3">
      <c r="A1035" s="27">
        <f t="shared" si="246"/>
        <v>4511</v>
      </c>
      <c r="B1035" s="28" t="str">
        <f t="shared" si="228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 t="s">
        <v>195</v>
      </c>
      <c r="F1035" s="152">
        <v>82</v>
      </c>
      <c r="G1035" s="173">
        <v>4511</v>
      </c>
      <c r="H1035" s="179"/>
      <c r="I1035" s="179">
        <v>1673</v>
      </c>
      <c r="J1035" s="242"/>
      <c r="K1035" s="196">
        <v>0</v>
      </c>
      <c r="L1035" s="196">
        <v>0</v>
      </c>
      <c r="M1035" s="196">
        <f t="shared" si="266"/>
        <v>0</v>
      </c>
      <c r="N1035" s="172">
        <v>8210</v>
      </c>
    </row>
    <row r="1036" spans="1:14" ht="26.4" x14ac:dyDescent="0.3">
      <c r="A1036" s="27">
        <f t="shared" si="246"/>
        <v>452</v>
      </c>
      <c r="B1036" s="28" t="str">
        <f t="shared" si="228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452</v>
      </c>
      <c r="H1036" s="174"/>
      <c r="I1036" s="174"/>
      <c r="J1036" s="192" t="s">
        <v>237</v>
      </c>
      <c r="K1036" s="176">
        <f>SUM(K1037:K1042)</f>
        <v>0</v>
      </c>
      <c r="L1036" s="176">
        <f>SUM(L1037:L1042)</f>
        <v>0</v>
      </c>
      <c r="M1036" s="176">
        <f t="shared" ref="M1036" si="267">SUM(M1037:M1042)</f>
        <v>0</v>
      </c>
      <c r="N1036" s="172"/>
    </row>
    <row r="1037" spans="1:14" x14ac:dyDescent="0.3">
      <c r="A1037" s="27">
        <f t="shared" si="246"/>
        <v>4521</v>
      </c>
      <c r="B1037" s="28" t="str">
        <f t="shared" si="228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 t="s">
        <v>195</v>
      </c>
      <c r="F1037" s="152">
        <v>32</v>
      </c>
      <c r="G1037" s="173">
        <v>4521</v>
      </c>
      <c r="H1037" s="179"/>
      <c r="I1037" s="179">
        <v>1674</v>
      </c>
      <c r="J1037" s="238" t="s">
        <v>238</v>
      </c>
      <c r="K1037" s="196">
        <v>0</v>
      </c>
      <c r="L1037" s="196">
        <v>0</v>
      </c>
      <c r="M1037" s="196">
        <f t="shared" ref="M1037:M1042" si="268">K1037+L1037</f>
        <v>0</v>
      </c>
      <c r="N1037" s="172">
        <v>3210</v>
      </c>
    </row>
    <row r="1038" spans="1:14" x14ac:dyDescent="0.3">
      <c r="A1038" s="27">
        <f t="shared" si="246"/>
        <v>4521</v>
      </c>
      <c r="B1038" s="28" t="str">
        <f t="shared" ref="B1038:B1140" si="269">IF(H1038&gt;0,F1038," ")</f>
        <v xml:space="preserve"> </v>
      </c>
      <c r="C1038" s="35" t="str">
        <f t="shared" si="260"/>
        <v xml:space="preserve">  </v>
      </c>
      <c r="D1038" s="35" t="str">
        <f t="shared" si="261"/>
        <v xml:space="preserve">  </v>
      </c>
      <c r="E1038" s="36" t="s">
        <v>195</v>
      </c>
      <c r="F1038" s="152">
        <v>49</v>
      </c>
      <c r="G1038" s="173">
        <v>4521</v>
      </c>
      <c r="H1038" s="179"/>
      <c r="I1038" s="179">
        <v>1675</v>
      </c>
      <c r="J1038" s="241"/>
      <c r="K1038" s="196">
        <v>0</v>
      </c>
      <c r="L1038" s="196">
        <v>0</v>
      </c>
      <c r="M1038" s="196">
        <f t="shared" si="268"/>
        <v>0</v>
      </c>
      <c r="N1038" s="172">
        <v>4910</v>
      </c>
    </row>
    <row r="1039" spans="1:14" x14ac:dyDescent="0.3">
      <c r="A1039" s="27">
        <f t="shared" si="246"/>
        <v>4521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54</v>
      </c>
      <c r="G1039" s="173">
        <v>4521</v>
      </c>
      <c r="H1039" s="179"/>
      <c r="I1039" s="179">
        <v>1676</v>
      </c>
      <c r="J1039" s="241"/>
      <c r="K1039" s="196">
        <v>0</v>
      </c>
      <c r="L1039" s="196">
        <v>0</v>
      </c>
      <c r="M1039" s="196">
        <f t="shared" si="268"/>
        <v>0</v>
      </c>
      <c r="N1039" s="172">
        <v>5410</v>
      </c>
    </row>
    <row r="1040" spans="1:14" x14ac:dyDescent="0.3">
      <c r="A1040" s="27">
        <f t="shared" si="246"/>
        <v>4521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62</v>
      </c>
      <c r="G1040" s="173">
        <v>4521</v>
      </c>
      <c r="H1040" s="179"/>
      <c r="I1040" s="179">
        <v>1677</v>
      </c>
      <c r="J1040" s="241"/>
      <c r="K1040" s="196">
        <v>0</v>
      </c>
      <c r="L1040" s="196">
        <v>0</v>
      </c>
      <c r="M1040" s="196">
        <f t="shared" si="268"/>
        <v>0</v>
      </c>
      <c r="N1040" s="172">
        <v>6210</v>
      </c>
    </row>
    <row r="1041" spans="1:14" x14ac:dyDescent="0.3">
      <c r="A1041" s="27">
        <f t="shared" si="246"/>
        <v>4521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72</v>
      </c>
      <c r="G1041" s="173">
        <v>4521</v>
      </c>
      <c r="H1041" s="179"/>
      <c r="I1041" s="179">
        <v>1678</v>
      </c>
      <c r="J1041" s="241"/>
      <c r="K1041" s="196">
        <v>0</v>
      </c>
      <c r="L1041" s="196">
        <v>0</v>
      </c>
      <c r="M1041" s="196">
        <f t="shared" si="268"/>
        <v>0</v>
      </c>
      <c r="N1041" s="172">
        <v>7210</v>
      </c>
    </row>
    <row r="1042" spans="1:14" x14ac:dyDescent="0.3">
      <c r="A1042" s="27">
        <f t="shared" si="246"/>
        <v>4521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82</v>
      </c>
      <c r="G1042" s="173">
        <v>4521</v>
      </c>
      <c r="H1042" s="179"/>
      <c r="I1042" s="179">
        <v>1679</v>
      </c>
      <c r="J1042" s="197"/>
      <c r="K1042" s="196">
        <v>0</v>
      </c>
      <c r="L1042" s="196">
        <v>0</v>
      </c>
      <c r="M1042" s="196">
        <f t="shared" si="268"/>
        <v>0</v>
      </c>
      <c r="N1042" s="172">
        <v>8210</v>
      </c>
    </row>
    <row r="1043" spans="1:14" ht="26.4" x14ac:dyDescent="0.3">
      <c r="A1043" s="27">
        <f t="shared" si="246"/>
        <v>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/>
      <c r="F1043" s="152"/>
      <c r="G1043" s="173">
        <v>5</v>
      </c>
      <c r="H1043" s="174"/>
      <c r="I1043" s="174"/>
      <c r="J1043" s="192" t="s">
        <v>239</v>
      </c>
      <c r="K1043" s="176">
        <f t="shared" ref="K1043:M1043" si="270">SUM(K1044)</f>
        <v>50000</v>
      </c>
      <c r="L1043" s="176">
        <f t="shared" si="270"/>
        <v>0</v>
      </c>
      <c r="M1043" s="176">
        <f t="shared" si="270"/>
        <v>50000</v>
      </c>
      <c r="N1043" s="172"/>
    </row>
    <row r="1044" spans="1:14" ht="26.4" x14ac:dyDescent="0.3">
      <c r="A1044" s="27">
        <f t="shared" si="246"/>
        <v>54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</v>
      </c>
      <c r="H1044" s="174"/>
      <c r="I1044" s="174"/>
      <c r="J1044" s="192" t="s">
        <v>240</v>
      </c>
      <c r="K1044" s="176">
        <f t="shared" ref="K1044:M1044" si="271">SUM(K1045,K1052)</f>
        <v>50000</v>
      </c>
      <c r="L1044" s="176">
        <f t="shared" si="271"/>
        <v>0</v>
      </c>
      <c r="M1044" s="176">
        <f t="shared" si="271"/>
        <v>50000</v>
      </c>
      <c r="N1044" s="172"/>
    </row>
    <row r="1045" spans="1:14" ht="52.8" x14ac:dyDescent="0.3">
      <c r="A1045" s="27">
        <f t="shared" si="246"/>
        <v>544</v>
      </c>
      <c r="B1045" s="28" t="str">
        <f t="shared" si="269"/>
        <v xml:space="preserve"> </v>
      </c>
      <c r="C1045" s="35" t="str">
        <f t="shared" si="260"/>
        <v xml:space="preserve">  </v>
      </c>
      <c r="D1045" s="35" t="str">
        <f t="shared" si="261"/>
        <v xml:space="preserve">  </v>
      </c>
      <c r="E1045" s="36"/>
      <c r="F1045" s="152"/>
      <c r="G1045" s="173">
        <v>544</v>
      </c>
      <c r="H1045" s="174"/>
      <c r="I1045" s="174"/>
      <c r="J1045" s="192" t="s">
        <v>241</v>
      </c>
      <c r="K1045" s="176">
        <f>SUM(K1046:K1051)</f>
        <v>0</v>
      </c>
      <c r="L1045" s="176">
        <f>SUM(L1046:L1051)</f>
        <v>0</v>
      </c>
      <c r="M1045" s="176">
        <f t="shared" ref="M1045" si="272">SUM(M1046:M1051)</f>
        <v>0</v>
      </c>
      <c r="N1045" s="172"/>
    </row>
    <row r="1046" spans="1:14" x14ac:dyDescent="0.3">
      <c r="B1046" s="28" t="str">
        <f t="shared" si="269"/>
        <v xml:space="preserve"> </v>
      </c>
      <c r="C1046" s="35"/>
      <c r="D1046" s="35"/>
      <c r="E1046" s="36" t="s">
        <v>195</v>
      </c>
      <c r="F1046" s="152">
        <v>32</v>
      </c>
      <c r="G1046" s="173">
        <v>5445</v>
      </c>
      <c r="H1046" s="179"/>
      <c r="I1046" s="179">
        <v>1680</v>
      </c>
      <c r="J1046" s="238" t="s">
        <v>242</v>
      </c>
      <c r="K1046" s="196">
        <v>0</v>
      </c>
      <c r="L1046" s="196">
        <v>0</v>
      </c>
      <c r="M1046" s="196">
        <f t="shared" ref="M1046:M1051" si="273">K1046+L1046</f>
        <v>0</v>
      </c>
      <c r="N1046" s="172">
        <v>3210</v>
      </c>
    </row>
    <row r="1047" spans="1:14" x14ac:dyDescent="0.3">
      <c r="A1047" s="27">
        <f t="shared" si="246"/>
        <v>5445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49</v>
      </c>
      <c r="G1047" s="173">
        <v>5445</v>
      </c>
      <c r="H1047" s="179"/>
      <c r="I1047" s="179">
        <v>1681</v>
      </c>
      <c r="J1047" s="241"/>
      <c r="K1047" s="196">
        <v>0</v>
      </c>
      <c r="L1047" s="196">
        <v>0</v>
      </c>
      <c r="M1047" s="196">
        <f t="shared" si="273"/>
        <v>0</v>
      </c>
      <c r="N1047" s="172">
        <v>4910</v>
      </c>
    </row>
    <row r="1048" spans="1:14" x14ac:dyDescent="0.3">
      <c r="A1048" s="27">
        <f t="shared" si="246"/>
        <v>5445</v>
      </c>
      <c r="B1048" s="28" t="str">
        <f t="shared" si="269"/>
        <v xml:space="preserve"> </v>
      </c>
      <c r="C1048" s="35" t="str">
        <f t="shared" si="260"/>
        <v xml:space="preserve">  </v>
      </c>
      <c r="D1048" s="35" t="str">
        <f t="shared" si="261"/>
        <v xml:space="preserve">  </v>
      </c>
      <c r="E1048" s="36" t="s">
        <v>195</v>
      </c>
      <c r="F1048" s="152">
        <v>54</v>
      </c>
      <c r="G1048" s="173">
        <v>5445</v>
      </c>
      <c r="H1048" s="179"/>
      <c r="I1048" s="179">
        <v>1682</v>
      </c>
      <c r="J1048" s="241"/>
      <c r="K1048" s="196">
        <v>0</v>
      </c>
      <c r="L1048" s="196">
        <v>0</v>
      </c>
      <c r="M1048" s="196">
        <f t="shared" si="273"/>
        <v>0</v>
      </c>
      <c r="N1048" s="172">
        <v>5410</v>
      </c>
    </row>
    <row r="1049" spans="1:14" x14ac:dyDescent="0.3">
      <c r="A1049" s="27">
        <f t="shared" si="246"/>
        <v>5445</v>
      </c>
      <c r="B1049" s="28" t="str">
        <f t="shared" si="269"/>
        <v xml:space="preserve"> </v>
      </c>
      <c r="C1049" s="35" t="str">
        <f t="shared" si="260"/>
        <v xml:space="preserve">  </v>
      </c>
      <c r="D1049" s="35" t="str">
        <f t="shared" si="261"/>
        <v xml:space="preserve">  </v>
      </c>
      <c r="E1049" s="36" t="s">
        <v>195</v>
      </c>
      <c r="F1049" s="152">
        <v>62</v>
      </c>
      <c r="G1049" s="173">
        <v>5445</v>
      </c>
      <c r="H1049" s="179"/>
      <c r="I1049" s="179">
        <v>1683</v>
      </c>
      <c r="J1049" s="241"/>
      <c r="K1049" s="196">
        <v>0</v>
      </c>
      <c r="L1049" s="196">
        <v>0</v>
      </c>
      <c r="M1049" s="196">
        <f t="shared" si="273"/>
        <v>0</v>
      </c>
      <c r="N1049" s="172">
        <v>6210</v>
      </c>
    </row>
    <row r="1050" spans="1:14" x14ac:dyDescent="0.3">
      <c r="A1050" s="27">
        <f t="shared" si="246"/>
        <v>5445</v>
      </c>
      <c r="B1050" s="28" t="str">
        <f t="shared" si="269"/>
        <v xml:space="preserve"> </v>
      </c>
      <c r="C1050" s="35" t="str">
        <f t="shared" si="260"/>
        <v xml:space="preserve">  </v>
      </c>
      <c r="D1050" s="35" t="str">
        <f t="shared" si="261"/>
        <v xml:space="preserve">  </v>
      </c>
      <c r="E1050" s="36" t="s">
        <v>195</v>
      </c>
      <c r="F1050" s="152">
        <v>72</v>
      </c>
      <c r="G1050" s="173">
        <v>5445</v>
      </c>
      <c r="H1050" s="179"/>
      <c r="I1050" s="179">
        <v>1684</v>
      </c>
      <c r="J1050" s="241"/>
      <c r="K1050" s="196">
        <v>0</v>
      </c>
      <c r="L1050" s="196">
        <v>0</v>
      </c>
      <c r="M1050" s="196">
        <f t="shared" si="273"/>
        <v>0</v>
      </c>
      <c r="N1050" s="172">
        <v>7210</v>
      </c>
    </row>
    <row r="1051" spans="1:14" x14ac:dyDescent="0.3">
      <c r="A1051" s="27">
        <f t="shared" si="246"/>
        <v>5445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 t="s">
        <v>195</v>
      </c>
      <c r="F1051" s="152">
        <v>82</v>
      </c>
      <c r="G1051" s="173">
        <v>5445</v>
      </c>
      <c r="H1051" s="179"/>
      <c r="I1051" s="179">
        <v>1685</v>
      </c>
      <c r="J1051" s="242"/>
      <c r="K1051" s="196">
        <v>0</v>
      </c>
      <c r="L1051" s="196">
        <v>0</v>
      </c>
      <c r="M1051" s="196">
        <f t="shared" si="273"/>
        <v>0</v>
      </c>
      <c r="N1051" s="172">
        <v>8210</v>
      </c>
    </row>
    <row r="1052" spans="1:14" ht="39.6" x14ac:dyDescent="0.3">
      <c r="A1052" s="27">
        <f t="shared" si="246"/>
        <v>545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36"/>
      <c r="F1052" s="152"/>
      <c r="G1052" s="173">
        <v>545</v>
      </c>
      <c r="H1052" s="174"/>
      <c r="I1052" s="174"/>
      <c r="J1052" s="192" t="s">
        <v>243</v>
      </c>
      <c r="K1052" s="176">
        <f>SUM(K1053:K1058)</f>
        <v>50000</v>
      </c>
      <c r="L1052" s="176">
        <f>SUM(L1053:L1058)</f>
        <v>0</v>
      </c>
      <c r="M1052" s="176">
        <f t="shared" ref="M1052" si="274">SUM(M1053:M1058)</f>
        <v>50000</v>
      </c>
      <c r="N1052" s="172"/>
    </row>
    <row r="1053" spans="1:14" x14ac:dyDescent="0.3">
      <c r="A1053" s="27">
        <f t="shared" si="246"/>
        <v>5453</v>
      </c>
      <c r="C1053" s="35"/>
      <c r="D1053" s="35"/>
      <c r="E1053" s="36" t="s">
        <v>195</v>
      </c>
      <c r="F1053" s="152">
        <v>32</v>
      </c>
      <c r="G1053" s="173">
        <v>5453</v>
      </c>
      <c r="H1053" s="179"/>
      <c r="I1053" s="179">
        <v>1686</v>
      </c>
      <c r="J1053" s="238" t="s">
        <v>244</v>
      </c>
      <c r="K1053" s="196">
        <v>50000</v>
      </c>
      <c r="L1053" s="196">
        <v>0</v>
      </c>
      <c r="M1053" s="196">
        <f t="shared" ref="M1053:M1058" si="275">K1053+L1053</f>
        <v>50000</v>
      </c>
      <c r="N1053" s="172">
        <v>3210</v>
      </c>
    </row>
    <row r="1054" spans="1:14" x14ac:dyDescent="0.3">
      <c r="A1054" s="27">
        <f t="shared" si="246"/>
        <v>5453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36" t="s">
        <v>195</v>
      </c>
      <c r="F1054" s="152">
        <v>49</v>
      </c>
      <c r="G1054" s="173">
        <v>5453</v>
      </c>
      <c r="H1054" s="179"/>
      <c r="I1054" s="179">
        <v>1687</v>
      </c>
      <c r="J1054" s="241"/>
      <c r="K1054" s="196">
        <v>0</v>
      </c>
      <c r="L1054" s="196">
        <v>0</v>
      </c>
      <c r="M1054" s="196">
        <f t="shared" si="275"/>
        <v>0</v>
      </c>
      <c r="N1054" s="172">
        <v>4910</v>
      </c>
    </row>
    <row r="1055" spans="1:14" x14ac:dyDescent="0.3">
      <c r="A1055" s="27">
        <f t="shared" si="246"/>
        <v>5453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 t="s">
        <v>195</v>
      </c>
      <c r="F1055" s="152">
        <v>54</v>
      </c>
      <c r="G1055" s="173">
        <v>5453</v>
      </c>
      <c r="H1055" s="179"/>
      <c r="I1055" s="179">
        <v>1688</v>
      </c>
      <c r="J1055" s="241"/>
      <c r="K1055" s="196">
        <v>0</v>
      </c>
      <c r="L1055" s="196">
        <v>0</v>
      </c>
      <c r="M1055" s="196">
        <f t="shared" si="275"/>
        <v>0</v>
      </c>
      <c r="N1055" s="172">
        <v>5410</v>
      </c>
    </row>
    <row r="1056" spans="1:14" x14ac:dyDescent="0.3">
      <c r="A1056" s="27">
        <f t="shared" si="246"/>
        <v>5453</v>
      </c>
      <c r="C1056" s="35"/>
      <c r="D1056" s="35"/>
      <c r="E1056" s="36" t="s">
        <v>195</v>
      </c>
      <c r="F1056" s="152">
        <v>62</v>
      </c>
      <c r="G1056" s="173">
        <v>5453</v>
      </c>
      <c r="H1056" s="179"/>
      <c r="I1056" s="179">
        <v>1689</v>
      </c>
      <c r="J1056" s="241"/>
      <c r="K1056" s="196">
        <v>0</v>
      </c>
      <c r="L1056" s="196">
        <v>0</v>
      </c>
      <c r="M1056" s="196">
        <f t="shared" si="275"/>
        <v>0</v>
      </c>
      <c r="N1056" s="172">
        <v>6210</v>
      </c>
    </row>
    <row r="1057" spans="1:14" x14ac:dyDescent="0.3">
      <c r="A1057" s="27">
        <f t="shared" si="246"/>
        <v>5453</v>
      </c>
      <c r="C1057" s="35"/>
      <c r="D1057" s="35"/>
      <c r="E1057" s="36" t="s">
        <v>195</v>
      </c>
      <c r="F1057" s="152">
        <v>72</v>
      </c>
      <c r="G1057" s="173">
        <v>5453</v>
      </c>
      <c r="H1057" s="179"/>
      <c r="I1057" s="179">
        <v>1690</v>
      </c>
      <c r="J1057" s="241"/>
      <c r="K1057" s="196">
        <v>0</v>
      </c>
      <c r="L1057" s="196">
        <v>0</v>
      </c>
      <c r="M1057" s="196">
        <f t="shared" si="275"/>
        <v>0</v>
      </c>
      <c r="N1057" s="172">
        <v>7210</v>
      </c>
    </row>
    <row r="1058" spans="1:14" x14ac:dyDescent="0.3">
      <c r="A1058" s="27">
        <f t="shared" si="246"/>
        <v>5453</v>
      </c>
      <c r="C1058" s="35"/>
      <c r="D1058" s="35"/>
      <c r="E1058" s="36" t="s">
        <v>195</v>
      </c>
      <c r="F1058" s="152">
        <v>82</v>
      </c>
      <c r="G1058" s="173">
        <v>5453</v>
      </c>
      <c r="H1058" s="179"/>
      <c r="I1058" s="179">
        <v>1691</v>
      </c>
      <c r="J1058" s="242"/>
      <c r="K1058" s="196">
        <v>0</v>
      </c>
      <c r="L1058" s="196">
        <v>0</v>
      </c>
      <c r="M1058" s="196">
        <f t="shared" si="275"/>
        <v>0</v>
      </c>
      <c r="N1058" s="172">
        <v>8210</v>
      </c>
    </row>
    <row r="1059" spans="1:14" x14ac:dyDescent="0.3">
      <c r="A1059" s="27">
        <f t="shared" si="246"/>
        <v>0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/>
      <c r="H1059" s="174"/>
      <c r="I1059" s="174"/>
      <c r="J1059" s="175"/>
      <c r="K1059" s="176"/>
      <c r="L1059" s="176"/>
      <c r="M1059" s="176"/>
      <c r="N1059" s="172"/>
    </row>
    <row r="1060" spans="1:14" ht="26.4" x14ac:dyDescent="0.3">
      <c r="A1060" s="27" t="str">
        <f t="shared" si="246"/>
        <v>Program 1207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158"/>
      <c r="F1060" s="152"/>
      <c r="G1060" s="159" t="s">
        <v>245</v>
      </c>
      <c r="H1060" s="157"/>
      <c r="I1060" s="157"/>
      <c r="J1060" s="160" t="s">
        <v>246</v>
      </c>
      <c r="K1060" s="161">
        <f>SUM(K1061,K1081,K1102,K1109,K1116,K1212,K1137,K1154,K1161,K1168,K1261,K1232,K1250,K1195)</f>
        <v>38588</v>
      </c>
      <c r="L1060" s="161">
        <f t="shared" ref="L1060" si="276">SUM(L1061,L1081,L1102,L1109,L1116,L1212,L1137,L1154,L1161,L1168,L1261,L1232,L1250,L1195)</f>
        <v>0</v>
      </c>
      <c r="M1060" s="161">
        <f>SUM(M1061,M1081,M1102,M1109,M1116,M1212,M1137,M1154,M1161,M1168,M1261,M1232,M1250,M1195)</f>
        <v>38588</v>
      </c>
    </row>
    <row r="1061" spans="1:14" ht="26.4" x14ac:dyDescent="0.3">
      <c r="B1061" s="28" t="str">
        <f t="shared" si="269"/>
        <v xml:space="preserve"> </v>
      </c>
      <c r="C1061" s="35"/>
      <c r="D1061" s="35"/>
      <c r="E1061" s="162" t="s">
        <v>247</v>
      </c>
      <c r="F1061" s="152"/>
      <c r="G1061" s="181" t="s">
        <v>248</v>
      </c>
      <c r="H1061" s="164"/>
      <c r="I1061" s="164"/>
      <c r="J1061" s="165" t="s">
        <v>249</v>
      </c>
      <c r="K1061" s="182">
        <f>SUM(K1063)</f>
        <v>9367</v>
      </c>
      <c r="L1061" s="182">
        <f t="shared" ref="L1061:M1061" si="277">SUM(L1063)</f>
        <v>0</v>
      </c>
      <c r="M1061" s="182">
        <f t="shared" si="277"/>
        <v>9367</v>
      </c>
      <c r="N1061" s="172"/>
    </row>
    <row r="1062" spans="1:14" ht="26.4" x14ac:dyDescent="0.3">
      <c r="A1062" s="27">
        <f t="shared" si="246"/>
        <v>11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167"/>
      <c r="F1062" s="152"/>
      <c r="G1062" s="168">
        <v>11</v>
      </c>
      <c r="H1062" s="169"/>
      <c r="I1062" s="169"/>
      <c r="J1062" s="170" t="s">
        <v>96</v>
      </c>
      <c r="K1062" s="171">
        <f>SUMIF($F1063:$F1080,$G1062,K1063:K1080)</f>
        <v>9367</v>
      </c>
      <c r="L1062" s="171">
        <f t="shared" ref="L1062:M1062" si="278">SUMIF($F1063:$F1080,$G1062,L1063:L1080)</f>
        <v>0</v>
      </c>
      <c r="M1062" s="171">
        <f t="shared" si="278"/>
        <v>9367</v>
      </c>
      <c r="N1062" s="172"/>
    </row>
    <row r="1063" spans="1:14" x14ac:dyDescent="0.3">
      <c r="A1063" s="27">
        <f t="shared" si="246"/>
        <v>3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/>
      <c r="F1063" s="152"/>
      <c r="G1063" s="173">
        <v>3</v>
      </c>
      <c r="H1063" s="174"/>
      <c r="I1063" s="174"/>
      <c r="J1063" s="175" t="s">
        <v>118</v>
      </c>
      <c r="K1063" s="176">
        <f>SUM(K1064,K1069)</f>
        <v>9367</v>
      </c>
      <c r="L1063" s="176">
        <f t="shared" ref="L1063:M1063" si="279">SUM(L1064,L1069)</f>
        <v>0</v>
      </c>
      <c r="M1063" s="176">
        <f t="shared" si="279"/>
        <v>9367</v>
      </c>
    </row>
    <row r="1064" spans="1:14" x14ac:dyDescent="0.3">
      <c r="A1064" s="27">
        <f t="shared" si="246"/>
        <v>31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/>
      <c r="F1064" s="152"/>
      <c r="G1064" s="173">
        <v>31</v>
      </c>
      <c r="H1064" s="174"/>
      <c r="I1064" s="174"/>
      <c r="J1064" s="175" t="s">
        <v>119</v>
      </c>
      <c r="K1064" s="176">
        <f>SUM(K1065,K1067)</f>
        <v>5093</v>
      </c>
      <c r="L1064" s="176">
        <f t="shared" ref="L1064:M1064" si="280">SUM(L1065,L1067)</f>
        <v>126</v>
      </c>
      <c r="M1064" s="176">
        <f t="shared" si="280"/>
        <v>5219</v>
      </c>
    </row>
    <row r="1065" spans="1:14" x14ac:dyDescent="0.3">
      <c r="A1065" s="27">
        <f t="shared" si="246"/>
        <v>311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311</v>
      </c>
      <c r="H1065" s="174"/>
      <c r="I1065" s="174"/>
      <c r="J1065" s="175" t="s">
        <v>120</v>
      </c>
      <c r="K1065" s="176">
        <f>SUM(K1066)</f>
        <v>4371</v>
      </c>
      <c r="L1065" s="176">
        <f t="shared" ref="L1065:M1065" si="281">SUM(L1066)</f>
        <v>0</v>
      </c>
      <c r="M1065" s="176">
        <f t="shared" si="281"/>
        <v>4371</v>
      </c>
    </row>
    <row r="1066" spans="1:14" x14ac:dyDescent="0.3">
      <c r="A1066" s="27">
        <f t="shared" si="246"/>
        <v>3111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3111</v>
      </c>
      <c r="H1066" s="179"/>
      <c r="I1066" s="179">
        <v>1692</v>
      </c>
      <c r="J1066" s="175" t="s">
        <v>121</v>
      </c>
      <c r="K1066" s="196">
        <v>4371</v>
      </c>
      <c r="L1066" s="196">
        <v>0</v>
      </c>
      <c r="M1066" s="180">
        <f>K1066+L1066</f>
        <v>4371</v>
      </c>
      <c r="N1066" s="38">
        <v>111</v>
      </c>
    </row>
    <row r="1067" spans="1:14" x14ac:dyDescent="0.3">
      <c r="A1067" s="27">
        <f t="shared" si="246"/>
        <v>313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313</v>
      </c>
      <c r="H1067" s="174"/>
      <c r="I1067" s="174"/>
      <c r="J1067" s="175" t="s">
        <v>123</v>
      </c>
      <c r="K1067" s="176">
        <f>SUM(K1068:K1068)</f>
        <v>722</v>
      </c>
      <c r="L1067" s="176">
        <f>SUM(L1068:L1068)</f>
        <v>126</v>
      </c>
      <c r="M1067" s="176">
        <f>SUM(M1068:M1068)</f>
        <v>848</v>
      </c>
    </row>
    <row r="1068" spans="1:14" ht="26.4" x14ac:dyDescent="0.3">
      <c r="A1068" s="27">
        <f t="shared" si="246"/>
        <v>3132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3132</v>
      </c>
      <c r="H1068" s="179"/>
      <c r="I1068" s="179">
        <v>1693</v>
      </c>
      <c r="J1068" s="175" t="s">
        <v>124</v>
      </c>
      <c r="K1068" s="196">
        <v>722</v>
      </c>
      <c r="L1068" s="196">
        <v>126</v>
      </c>
      <c r="M1068" s="180">
        <f>K1068+L1068</f>
        <v>848</v>
      </c>
      <c r="N1068" s="38">
        <v>111</v>
      </c>
    </row>
    <row r="1069" spans="1:14" x14ac:dyDescent="0.3">
      <c r="A1069" s="27">
        <f>G1069</f>
        <v>32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</v>
      </c>
      <c r="H1069" s="174"/>
      <c r="I1069" s="174"/>
      <c r="J1069" s="175" t="s">
        <v>125</v>
      </c>
      <c r="K1069" s="176">
        <f>SUM(K1070,K1073,K1075,K1077)</f>
        <v>4274</v>
      </c>
      <c r="L1069" s="176">
        <f>SUM(L1070,L1073,L1075,L1077)</f>
        <v>-126</v>
      </c>
      <c r="M1069" s="176">
        <f>SUM(M1070,M1073,M1075,M1077)</f>
        <v>4148</v>
      </c>
    </row>
    <row r="1070" spans="1:14" x14ac:dyDescent="0.3">
      <c r="A1070" s="27">
        <f t="shared" si="246"/>
        <v>322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/>
      <c r="F1070" s="152"/>
      <c r="G1070" s="173">
        <v>322</v>
      </c>
      <c r="H1070" s="174"/>
      <c r="I1070" s="174"/>
      <c r="J1070" s="175" t="s">
        <v>131</v>
      </c>
      <c r="K1070" s="176">
        <f>SUM(K1071:K1072)</f>
        <v>0</v>
      </c>
      <c r="L1070" s="176">
        <f>SUM(L1071:L1072)</f>
        <v>0</v>
      </c>
      <c r="M1070" s="176">
        <f>SUM(M1071:M1072)</f>
        <v>0</v>
      </c>
    </row>
    <row r="1071" spans="1:14" ht="26.4" x14ac:dyDescent="0.3">
      <c r="A1071" s="27">
        <f t="shared" ref="A1071:A1094" si="282">G1071</f>
        <v>3221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3221</v>
      </c>
      <c r="H1071" s="179"/>
      <c r="I1071" s="179">
        <v>1694</v>
      </c>
      <c r="J1071" s="175" t="s">
        <v>132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3">
      <c r="A1072" s="27">
        <f t="shared" si="282"/>
        <v>3222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 t="s">
        <v>247</v>
      </c>
      <c r="F1072" s="152">
        <v>11</v>
      </c>
      <c r="G1072" s="173">
        <v>3222</v>
      </c>
      <c r="H1072" s="179"/>
      <c r="I1072" s="179">
        <v>1695</v>
      </c>
      <c r="J1072" s="175" t="s">
        <v>133</v>
      </c>
      <c r="K1072" s="196">
        <v>0</v>
      </c>
      <c r="L1072" s="196">
        <v>0</v>
      </c>
      <c r="M1072" s="180">
        <f>K1072+L1072</f>
        <v>0</v>
      </c>
      <c r="N1072" s="38">
        <v>111</v>
      </c>
    </row>
    <row r="1073" spans="1:14" x14ac:dyDescent="0.3">
      <c r="A1073" s="27">
        <f>G1073</f>
        <v>323</v>
      </c>
      <c r="B1073" s="28" t="str">
        <f t="shared" si="269"/>
        <v xml:space="preserve"> </v>
      </c>
      <c r="C1073" s="35" t="str">
        <f t="shared" si="260"/>
        <v xml:space="preserve">  </v>
      </c>
      <c r="D1073" s="35" t="str">
        <f t="shared" si="261"/>
        <v xml:space="preserve">  </v>
      </c>
      <c r="E1073" s="36"/>
      <c r="F1073" s="152"/>
      <c r="G1073" s="173">
        <v>323</v>
      </c>
      <c r="H1073" s="174"/>
      <c r="I1073" s="174"/>
      <c r="J1073" s="175" t="s">
        <v>136</v>
      </c>
      <c r="K1073" s="176">
        <f>SUM(K1074:K1074)</f>
        <v>1813</v>
      </c>
      <c r="L1073" s="176">
        <f>SUM(L1074:L1074)</f>
        <v>-126</v>
      </c>
      <c r="M1073" s="176">
        <f>SUM(M1074:M1074)</f>
        <v>1687</v>
      </c>
    </row>
    <row r="1074" spans="1:14" x14ac:dyDescent="0.3">
      <c r="A1074" s="27">
        <f t="shared" si="282"/>
        <v>3237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36" t="s">
        <v>247</v>
      </c>
      <c r="F1074" s="152">
        <v>11</v>
      </c>
      <c r="G1074" s="173">
        <v>3237</v>
      </c>
      <c r="H1074" s="179"/>
      <c r="I1074" s="179">
        <v>1696</v>
      </c>
      <c r="J1074" s="175" t="s">
        <v>164</v>
      </c>
      <c r="K1074" s="196">
        <v>1813</v>
      </c>
      <c r="L1074" s="196">
        <v>-126</v>
      </c>
      <c r="M1074" s="180">
        <f>K1074+L1074</f>
        <v>1687</v>
      </c>
      <c r="N1074" s="38">
        <v>111</v>
      </c>
    </row>
    <row r="1075" spans="1:14" ht="26.4" x14ac:dyDescent="0.3">
      <c r="A1075" s="27">
        <f t="shared" si="282"/>
        <v>324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324</v>
      </c>
      <c r="H1075" s="174"/>
      <c r="I1075" s="174"/>
      <c r="J1075" s="175" t="s">
        <v>146</v>
      </c>
      <c r="K1075" s="176">
        <f>SUM(K1076)</f>
        <v>0</v>
      </c>
      <c r="L1075" s="176">
        <f>SUM(L1076)</f>
        <v>0</v>
      </c>
      <c r="M1075" s="176">
        <f>SUM(M1076)</f>
        <v>0</v>
      </c>
    </row>
    <row r="1076" spans="1:14" ht="26.4" x14ac:dyDescent="0.3">
      <c r="A1076" s="27">
        <f t="shared" si="282"/>
        <v>3241</v>
      </c>
      <c r="B1076" s="28" t="str">
        <f t="shared" si="269"/>
        <v xml:space="preserve"> </v>
      </c>
      <c r="C1076" s="35" t="str">
        <f t="shared" si="260"/>
        <v xml:space="preserve">  </v>
      </c>
      <c r="D1076" s="35" t="str">
        <f t="shared" si="261"/>
        <v xml:space="preserve">  </v>
      </c>
      <c r="E1076" s="36" t="s">
        <v>247</v>
      </c>
      <c r="F1076" s="152">
        <v>11</v>
      </c>
      <c r="G1076" s="173">
        <v>3241</v>
      </c>
      <c r="H1076" s="179"/>
      <c r="I1076" s="179">
        <v>1697</v>
      </c>
      <c r="J1076" s="175" t="s">
        <v>146</v>
      </c>
      <c r="K1076" s="196">
        <v>0</v>
      </c>
      <c r="L1076" s="196">
        <v>0</v>
      </c>
      <c r="M1076" s="180">
        <f>K1076+L1076</f>
        <v>0</v>
      </c>
      <c r="N1076" s="38">
        <v>111</v>
      </c>
    </row>
    <row r="1077" spans="1:14" ht="26.4" x14ac:dyDescent="0.3">
      <c r="A1077" s="27">
        <f t="shared" si="282"/>
        <v>329</v>
      </c>
      <c r="B1077" s="28" t="str">
        <f t="shared" si="269"/>
        <v xml:space="preserve"> </v>
      </c>
      <c r="C1077" s="35" t="str">
        <f t="shared" si="260"/>
        <v xml:space="preserve">  </v>
      </c>
      <c r="D1077" s="35" t="str">
        <f t="shared" si="261"/>
        <v xml:space="preserve">  </v>
      </c>
      <c r="E1077" s="36"/>
      <c r="F1077" s="152"/>
      <c r="G1077" s="173">
        <v>329</v>
      </c>
      <c r="H1077" s="174"/>
      <c r="I1077" s="174"/>
      <c r="J1077" s="175" t="s">
        <v>147</v>
      </c>
      <c r="K1077" s="176">
        <f>SUM(K1078:K1079)</f>
        <v>2461</v>
      </c>
      <c r="L1077" s="176">
        <f>SUM(L1078:L1079)</f>
        <v>0</v>
      </c>
      <c r="M1077" s="176">
        <f>SUM(M1078:M1079)</f>
        <v>2461</v>
      </c>
    </row>
    <row r="1078" spans="1:14" x14ac:dyDescent="0.3">
      <c r="A1078" s="27">
        <f t="shared" si="282"/>
        <v>3293</v>
      </c>
      <c r="B1078" s="28" t="str">
        <f t="shared" si="269"/>
        <v xml:space="preserve"> </v>
      </c>
      <c r="C1078" s="35" t="str">
        <f t="shared" si="260"/>
        <v xml:space="preserve">  </v>
      </c>
      <c r="D1078" s="35" t="str">
        <f t="shared" si="261"/>
        <v xml:space="preserve">  </v>
      </c>
      <c r="E1078" s="36" t="s">
        <v>247</v>
      </c>
      <c r="F1078" s="152">
        <v>11</v>
      </c>
      <c r="G1078" s="173">
        <v>3293</v>
      </c>
      <c r="H1078" s="179"/>
      <c r="I1078" s="179">
        <v>1698</v>
      </c>
      <c r="J1078" s="175" t="s">
        <v>149</v>
      </c>
      <c r="K1078" s="196">
        <v>2461</v>
      </c>
      <c r="L1078" s="196">
        <v>0</v>
      </c>
      <c r="M1078" s="180">
        <f>K1078+L1078</f>
        <v>2461</v>
      </c>
      <c r="N1078" s="38">
        <v>111</v>
      </c>
    </row>
    <row r="1079" spans="1:14" ht="26.4" x14ac:dyDescent="0.3">
      <c r="A1079" s="27">
        <f t="shared" si="282"/>
        <v>3299</v>
      </c>
      <c r="B1079" s="28" t="str">
        <f t="shared" si="269"/>
        <v xml:space="preserve"> </v>
      </c>
      <c r="C1079" s="35" t="str">
        <f t="shared" si="260"/>
        <v xml:space="preserve">  </v>
      </c>
      <c r="D1079" s="35" t="str">
        <f t="shared" si="261"/>
        <v xml:space="preserve">  </v>
      </c>
      <c r="E1079" s="36" t="s">
        <v>247</v>
      </c>
      <c r="F1079" s="152">
        <v>11</v>
      </c>
      <c r="G1079" s="173">
        <v>3299</v>
      </c>
      <c r="H1079" s="179"/>
      <c r="I1079" s="179">
        <v>1699</v>
      </c>
      <c r="J1079" s="175" t="s">
        <v>147</v>
      </c>
      <c r="K1079" s="196">
        <v>0</v>
      </c>
      <c r="L1079" s="196">
        <v>0</v>
      </c>
      <c r="M1079" s="180">
        <f>K1079+L1079</f>
        <v>0</v>
      </c>
      <c r="N1079" s="38">
        <v>111</v>
      </c>
    </row>
    <row r="1080" spans="1:14" x14ac:dyDescent="0.3">
      <c r="A1080" s="27">
        <f t="shared" si="282"/>
        <v>0</v>
      </c>
      <c r="B1080" s="28" t="str">
        <f t="shared" si="269"/>
        <v xml:space="preserve"> </v>
      </c>
      <c r="C1080" s="35" t="str">
        <f t="shared" si="260"/>
        <v xml:space="preserve">  </v>
      </c>
      <c r="D1080" s="35" t="str">
        <f t="shared" si="261"/>
        <v xml:space="preserve">  </v>
      </c>
      <c r="E1080" s="36"/>
      <c r="F1080" s="152"/>
      <c r="G1080" s="173"/>
      <c r="H1080" s="174"/>
      <c r="I1080" s="174"/>
      <c r="J1080" s="175"/>
      <c r="K1080" s="176"/>
      <c r="L1080" s="176"/>
      <c r="M1080" s="176"/>
    </row>
    <row r="1081" spans="1:14" ht="26.4" x14ac:dyDescent="0.3">
      <c r="B1081" s="28" t="str">
        <f t="shared" si="269"/>
        <v xml:space="preserve"> </v>
      </c>
      <c r="C1081" s="35"/>
      <c r="D1081" s="35"/>
      <c r="E1081" s="162" t="s">
        <v>183</v>
      </c>
      <c r="F1081" s="152"/>
      <c r="G1081" s="199" t="s">
        <v>291</v>
      </c>
      <c r="H1081" s="164"/>
      <c r="I1081" s="164"/>
      <c r="J1081" s="200" t="s">
        <v>292</v>
      </c>
      <c r="K1081" s="182">
        <f>SUM(K1083)</f>
        <v>0</v>
      </c>
      <c r="L1081" s="182">
        <f>SUM(L1083)</f>
        <v>0</v>
      </c>
      <c r="M1081" s="182">
        <f>SUM(M1083)</f>
        <v>0</v>
      </c>
    </row>
    <row r="1082" spans="1:14" ht="26.4" x14ac:dyDescent="0.3">
      <c r="A1082" s="27">
        <f t="shared" si="282"/>
        <v>11</v>
      </c>
      <c r="B1082" s="28" t="str">
        <f t="shared" si="269"/>
        <v xml:space="preserve"> </v>
      </c>
      <c r="C1082" s="35" t="str">
        <f t="shared" si="260"/>
        <v xml:space="preserve">  </v>
      </c>
      <c r="D1082" s="35" t="str">
        <f t="shared" si="261"/>
        <v xml:space="preserve">  </v>
      </c>
      <c r="E1082" s="167"/>
      <c r="F1082" s="152"/>
      <c r="G1082" s="168">
        <v>11</v>
      </c>
      <c r="H1082" s="169"/>
      <c r="I1082" s="169"/>
      <c r="J1082" s="170" t="s">
        <v>96</v>
      </c>
      <c r="K1082" s="171">
        <f>SUMIF($F1083:$F1101,$G1082,K1083:K1101)</f>
        <v>0</v>
      </c>
      <c r="L1082" s="171">
        <f>SUMIF($F1083:$F1101,$G1082,L1083:L1101)</f>
        <v>0</v>
      </c>
      <c r="M1082" s="171">
        <f>SUMIF($F1083:$F1101,$G1082,M1083:M1101)</f>
        <v>0</v>
      </c>
    </row>
    <row r="1083" spans="1:14" x14ac:dyDescent="0.3">
      <c r="A1083" s="27">
        <f t="shared" si="282"/>
        <v>3</v>
      </c>
      <c r="B1083" s="28" t="str">
        <f t="shared" si="269"/>
        <v xml:space="preserve"> </v>
      </c>
      <c r="C1083" s="35" t="str">
        <f t="shared" si="260"/>
        <v xml:space="preserve">  </v>
      </c>
      <c r="D1083" s="35" t="str">
        <f t="shared" si="261"/>
        <v xml:space="preserve">  </v>
      </c>
      <c r="E1083" s="36"/>
      <c r="F1083" s="152"/>
      <c r="G1083" s="173">
        <v>3</v>
      </c>
      <c r="H1083" s="174"/>
      <c r="I1083" s="174"/>
      <c r="J1083" s="175" t="s">
        <v>118</v>
      </c>
      <c r="K1083" s="176">
        <f>SUM(K1084,K1098)</f>
        <v>0</v>
      </c>
      <c r="L1083" s="176">
        <f>SUM(L1084,L1098)</f>
        <v>0</v>
      </c>
      <c r="M1083" s="176">
        <f>SUM(M1084,M1098)</f>
        <v>0</v>
      </c>
    </row>
    <row r="1084" spans="1:14" x14ac:dyDescent="0.3">
      <c r="A1084" s="27">
        <f t="shared" si="282"/>
        <v>32</v>
      </c>
      <c r="B1084" s="28" t="str">
        <f t="shared" si="269"/>
        <v xml:space="preserve"> </v>
      </c>
      <c r="C1084" s="35" t="str">
        <f t="shared" ref="C1084:C1087" si="283">IF(H1084&gt;0,LEFT(E1084,3),"  ")</f>
        <v xml:space="preserve">  </v>
      </c>
      <c r="D1084" s="35" t="str">
        <f t="shared" ref="D1084:D1087" si="284">IF(H1084&gt;0,LEFT(E1084,4),"  ")</f>
        <v xml:space="preserve">  </v>
      </c>
      <c r="E1084" s="36"/>
      <c r="F1084" s="152"/>
      <c r="G1084" s="173">
        <v>32</v>
      </c>
      <c r="H1084" s="174"/>
      <c r="I1084" s="174"/>
      <c r="J1084" s="175" t="s">
        <v>125</v>
      </c>
      <c r="K1084" s="176">
        <f>SUM(K1085,K1087,K1090,K1095)</f>
        <v>0</v>
      </c>
      <c r="L1084" s="176">
        <f>SUM(L1085,L1087,L1090,L1095)</f>
        <v>0</v>
      </c>
      <c r="M1084" s="176">
        <f>SUM(M1085,M1087,M1090,M1095)</f>
        <v>0</v>
      </c>
    </row>
    <row r="1085" spans="1:14" x14ac:dyDescent="0.3">
      <c r="A1085" s="27">
        <f t="shared" si="282"/>
        <v>321</v>
      </c>
      <c r="B1085" s="28" t="str">
        <f t="shared" si="269"/>
        <v xml:space="preserve"> </v>
      </c>
      <c r="C1085" s="35" t="str">
        <f t="shared" si="283"/>
        <v xml:space="preserve">  </v>
      </c>
      <c r="D1085" s="35" t="str">
        <f t="shared" si="284"/>
        <v xml:space="preserve">  </v>
      </c>
      <c r="E1085" s="36"/>
      <c r="F1085" s="152"/>
      <c r="G1085" s="173">
        <v>321</v>
      </c>
      <c r="H1085" s="174"/>
      <c r="I1085" s="174"/>
      <c r="J1085" s="175" t="s">
        <v>126</v>
      </c>
      <c r="K1085" s="176">
        <f>SUM(K1086:K1086)</f>
        <v>0</v>
      </c>
      <c r="L1085" s="176">
        <f>SUM(L1086:L1086)</f>
        <v>0</v>
      </c>
      <c r="M1085" s="176">
        <f>SUM(M1086:M1086)</f>
        <v>0</v>
      </c>
    </row>
    <row r="1086" spans="1:14" x14ac:dyDescent="0.3">
      <c r="A1086" s="27">
        <f t="shared" si="282"/>
        <v>3211</v>
      </c>
      <c r="B1086" s="28" t="str">
        <f t="shared" si="269"/>
        <v xml:space="preserve"> </v>
      </c>
      <c r="C1086" s="35" t="str">
        <f t="shared" si="283"/>
        <v xml:space="preserve">  </v>
      </c>
      <c r="D1086" s="35" t="str">
        <f t="shared" si="284"/>
        <v xml:space="preserve">  </v>
      </c>
      <c r="E1086" s="36" t="s">
        <v>183</v>
      </c>
      <c r="F1086" s="152">
        <v>11</v>
      </c>
      <c r="G1086" s="173">
        <v>3211</v>
      </c>
      <c r="H1086" s="179"/>
      <c r="I1086" s="179">
        <v>1700</v>
      </c>
      <c r="J1086" s="175" t="s">
        <v>127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x14ac:dyDescent="0.3">
      <c r="A1087" s="27">
        <f t="shared" si="282"/>
        <v>322</v>
      </c>
      <c r="B1087" s="28" t="str">
        <f t="shared" si="269"/>
        <v xml:space="preserve"> </v>
      </c>
      <c r="C1087" s="35" t="str">
        <f t="shared" si="283"/>
        <v xml:space="preserve">  </v>
      </c>
      <c r="D1087" s="35" t="str">
        <f t="shared" si="284"/>
        <v xml:space="preserve">  </v>
      </c>
      <c r="E1087" s="36"/>
      <c r="F1087" s="152"/>
      <c r="G1087" s="173">
        <v>322</v>
      </c>
      <c r="H1087" s="174"/>
      <c r="I1087" s="174"/>
      <c r="J1087" s="175" t="s">
        <v>131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ht="26.4" x14ac:dyDescent="0.3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3221</v>
      </c>
      <c r="H1088" s="179"/>
      <c r="I1088" s="179">
        <v>1701</v>
      </c>
      <c r="J1088" s="175" t="s">
        <v>132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x14ac:dyDescent="0.3">
      <c r="A1089" s="27">
        <f t="shared" si="282"/>
        <v>3222</v>
      </c>
      <c r="B1089" s="28" t="str">
        <f t="shared" si="269"/>
        <v xml:space="preserve"> </v>
      </c>
      <c r="C1089" s="35" t="str">
        <f t="shared" ref="C1089:C1094" si="285">IF(H1089&gt;0,LEFT(E1089,3),"  ")</f>
        <v xml:space="preserve">  </v>
      </c>
      <c r="D1089" s="35" t="str">
        <f t="shared" ref="D1089:D1094" si="286">IF(H1089&gt;0,LEFT(E1089,4),"  ")</f>
        <v xml:space="preserve">  </v>
      </c>
      <c r="E1089" s="36" t="s">
        <v>183</v>
      </c>
      <c r="F1089" s="152">
        <v>11</v>
      </c>
      <c r="G1089" s="173">
        <v>3222</v>
      </c>
      <c r="H1089" s="179"/>
      <c r="I1089" s="179">
        <v>1702</v>
      </c>
      <c r="J1089" s="175" t="s">
        <v>133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3">
      <c r="A1090" s="27">
        <f t="shared" si="282"/>
        <v>323</v>
      </c>
      <c r="B1090" s="28" t="str">
        <f t="shared" si="269"/>
        <v xml:space="preserve"> </v>
      </c>
      <c r="C1090" s="35" t="str">
        <f t="shared" si="285"/>
        <v xml:space="preserve">  </v>
      </c>
      <c r="D1090" s="35" t="str">
        <f t="shared" si="286"/>
        <v xml:space="preserve">  </v>
      </c>
      <c r="E1090" s="36"/>
      <c r="F1090" s="152"/>
      <c r="G1090" s="173">
        <v>323</v>
      </c>
      <c r="H1090" s="174"/>
      <c r="I1090" s="174"/>
      <c r="J1090" s="175" t="s">
        <v>136</v>
      </c>
      <c r="K1090" s="176">
        <f>SUM(K1091:K1094)</f>
        <v>0</v>
      </c>
      <c r="L1090" s="176">
        <f>SUM(L1091:L1094)</f>
        <v>0</v>
      </c>
      <c r="M1090" s="176">
        <f>SUM(M1091:M1094)</f>
        <v>0</v>
      </c>
    </row>
    <row r="1091" spans="1:14" x14ac:dyDescent="0.3">
      <c r="A1091" s="27">
        <f t="shared" si="282"/>
        <v>3231</v>
      </c>
      <c r="B1091" s="28" t="str">
        <f t="shared" si="269"/>
        <v xml:space="preserve"> </v>
      </c>
      <c r="C1091" s="35" t="str">
        <f t="shared" si="285"/>
        <v xml:space="preserve">  </v>
      </c>
      <c r="D1091" s="35" t="str">
        <f t="shared" si="286"/>
        <v xml:space="preserve">  </v>
      </c>
      <c r="E1091" s="36" t="s">
        <v>183</v>
      </c>
      <c r="F1091" s="152">
        <v>11</v>
      </c>
      <c r="G1091" s="173">
        <v>3231</v>
      </c>
      <c r="H1091" s="179"/>
      <c r="I1091" s="179">
        <v>1703</v>
      </c>
      <c r="J1091" s="175" t="s">
        <v>137</v>
      </c>
      <c r="K1091" s="196">
        <v>0</v>
      </c>
      <c r="L1091" s="196">
        <v>0</v>
      </c>
      <c r="M1091" s="180">
        <f>K1091+L1091</f>
        <v>0</v>
      </c>
      <c r="N1091" s="38">
        <v>111</v>
      </c>
    </row>
    <row r="1092" spans="1:14" ht="26.4" x14ac:dyDescent="0.3">
      <c r="A1092" s="27">
        <f t="shared" si="282"/>
        <v>3232</v>
      </c>
      <c r="B1092" s="28" t="str">
        <f t="shared" si="269"/>
        <v xml:space="preserve"> </v>
      </c>
      <c r="C1092" s="35" t="str">
        <f t="shared" si="285"/>
        <v xml:space="preserve">  </v>
      </c>
      <c r="D1092" s="35" t="str">
        <f t="shared" si="286"/>
        <v xml:space="preserve">  </v>
      </c>
      <c r="E1092" s="36" t="s">
        <v>183</v>
      </c>
      <c r="F1092" s="152">
        <v>11</v>
      </c>
      <c r="G1092" s="173">
        <v>3232</v>
      </c>
      <c r="H1092" s="179"/>
      <c r="I1092" s="179">
        <v>1704</v>
      </c>
      <c r="J1092" s="175" t="s">
        <v>138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3">
      <c r="A1093" s="27">
        <f t="shared" si="282"/>
        <v>3237</v>
      </c>
      <c r="B1093" s="28" t="str">
        <f t="shared" si="269"/>
        <v xml:space="preserve"> </v>
      </c>
      <c r="C1093" s="35" t="str">
        <f t="shared" si="285"/>
        <v xml:space="preserve">  </v>
      </c>
      <c r="D1093" s="35" t="str">
        <f t="shared" si="286"/>
        <v xml:space="preserve">  </v>
      </c>
      <c r="E1093" s="36" t="s">
        <v>183</v>
      </c>
      <c r="F1093" s="152">
        <v>11</v>
      </c>
      <c r="G1093" s="173">
        <v>3237</v>
      </c>
      <c r="H1093" s="179"/>
      <c r="I1093" s="179">
        <v>1705</v>
      </c>
      <c r="J1093" s="184" t="s">
        <v>143</v>
      </c>
      <c r="K1093" s="196">
        <v>0</v>
      </c>
      <c r="L1093" s="196">
        <v>0</v>
      </c>
      <c r="M1093" s="180">
        <f>K1093+L1093</f>
        <v>0</v>
      </c>
      <c r="N1093" s="38">
        <v>111</v>
      </c>
    </row>
    <row r="1094" spans="1:14" x14ac:dyDescent="0.3">
      <c r="A1094" s="27">
        <f t="shared" si="282"/>
        <v>3239</v>
      </c>
      <c r="B1094" s="28" t="str">
        <f t="shared" si="269"/>
        <v xml:space="preserve"> </v>
      </c>
      <c r="C1094" s="35" t="str">
        <f t="shared" si="285"/>
        <v xml:space="preserve">  </v>
      </c>
      <c r="D1094" s="35" t="str">
        <f t="shared" si="286"/>
        <v xml:space="preserve">  </v>
      </c>
      <c r="E1094" s="36" t="s">
        <v>183</v>
      </c>
      <c r="F1094" s="152">
        <v>11</v>
      </c>
      <c r="G1094" s="173">
        <v>3239</v>
      </c>
      <c r="H1094" s="179"/>
      <c r="I1094" s="179">
        <v>1706</v>
      </c>
      <c r="J1094" s="175" t="s">
        <v>145</v>
      </c>
      <c r="K1094" s="196">
        <v>0</v>
      </c>
      <c r="L1094" s="196">
        <v>0</v>
      </c>
      <c r="M1094" s="180">
        <f>K1094+L1094</f>
        <v>0</v>
      </c>
      <c r="N1094" s="38">
        <v>111</v>
      </c>
    </row>
    <row r="1095" spans="1:14" ht="26.4" x14ac:dyDescent="0.3">
      <c r="B1095" s="28" t="str">
        <f t="shared" si="269"/>
        <v xml:space="preserve"> </v>
      </c>
      <c r="C1095" s="35"/>
      <c r="D1095" s="35"/>
      <c r="E1095" s="36"/>
      <c r="F1095" s="152"/>
      <c r="G1095" s="173">
        <v>329</v>
      </c>
      <c r="H1095" s="174"/>
      <c r="I1095" s="174"/>
      <c r="J1095" s="175" t="s">
        <v>147</v>
      </c>
      <c r="K1095" s="176">
        <f>SUM(K1096:K1097)</f>
        <v>0</v>
      </c>
      <c r="L1095" s="176">
        <f>SUM(L1096:L1097)</f>
        <v>0</v>
      </c>
      <c r="M1095" s="176">
        <f>SUM(M1096:M1097)</f>
        <v>0</v>
      </c>
    </row>
    <row r="1096" spans="1:14" x14ac:dyDescent="0.3">
      <c r="B1096" s="28" t="str">
        <f t="shared" si="269"/>
        <v xml:space="preserve"> </v>
      </c>
      <c r="C1096" s="35"/>
      <c r="D1096" s="35"/>
      <c r="E1096" s="36" t="s">
        <v>183</v>
      </c>
      <c r="F1096" s="152">
        <v>11</v>
      </c>
      <c r="G1096" s="173">
        <v>3293</v>
      </c>
      <c r="H1096" s="179"/>
      <c r="I1096" s="179">
        <v>1707</v>
      </c>
      <c r="J1096" s="175" t="s">
        <v>149</v>
      </c>
      <c r="K1096" s="196">
        <v>0</v>
      </c>
      <c r="L1096" s="196">
        <v>0</v>
      </c>
      <c r="M1096" s="180">
        <f>K1096+L1096</f>
        <v>0</v>
      </c>
      <c r="N1096" s="38">
        <v>111</v>
      </c>
    </row>
    <row r="1097" spans="1:14" ht="26.4" x14ac:dyDescent="0.3">
      <c r="B1097" s="28" t="str">
        <f t="shared" si="269"/>
        <v xml:space="preserve"> </v>
      </c>
      <c r="C1097" s="35"/>
      <c r="D1097" s="35"/>
      <c r="E1097" s="36" t="s">
        <v>183</v>
      </c>
      <c r="F1097" s="152">
        <v>11</v>
      </c>
      <c r="G1097" s="173">
        <v>3299</v>
      </c>
      <c r="H1097" s="179"/>
      <c r="I1097" s="179">
        <v>1708</v>
      </c>
      <c r="J1097" s="175" t="s">
        <v>147</v>
      </c>
      <c r="K1097" s="196">
        <v>0</v>
      </c>
      <c r="L1097" s="196">
        <v>0</v>
      </c>
      <c r="M1097" s="180">
        <f>K1097+L1097</f>
        <v>0</v>
      </c>
      <c r="N1097" s="38">
        <v>111</v>
      </c>
    </row>
    <row r="1098" spans="1:14" x14ac:dyDescent="0.3">
      <c r="A1098" s="27">
        <f t="shared" ref="A1098:A1141" si="287">G1098</f>
        <v>38</v>
      </c>
      <c r="B1098" s="28" t="str">
        <f t="shared" si="269"/>
        <v xml:space="preserve"> </v>
      </c>
      <c r="C1098" s="35" t="str">
        <f t="shared" ref="C1098:C1141" si="288">IF(H1098&gt;0,LEFT(E1098,3),"  ")</f>
        <v xml:space="preserve">  </v>
      </c>
      <c r="D1098" s="35" t="str">
        <f t="shared" ref="D1098:D1141" si="289">IF(H1098&gt;0,LEFT(E1098,4),"  ")</f>
        <v xml:space="preserve">  </v>
      </c>
      <c r="E1098" s="36"/>
      <c r="F1098" s="152"/>
      <c r="G1098" s="173">
        <v>38</v>
      </c>
      <c r="H1098" s="174"/>
      <c r="I1098" s="174"/>
      <c r="J1098" s="175" t="s">
        <v>165</v>
      </c>
      <c r="K1098" s="176">
        <f t="shared" ref="K1098:M1098" si="290">SUM(K1099)</f>
        <v>0</v>
      </c>
      <c r="L1098" s="176">
        <f t="shared" si="290"/>
        <v>0</v>
      </c>
      <c r="M1098" s="176">
        <f t="shared" si="290"/>
        <v>0</v>
      </c>
    </row>
    <row r="1099" spans="1:14" x14ac:dyDescent="0.3">
      <c r="A1099" s="27">
        <f t="shared" si="287"/>
        <v>381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/>
      <c r="F1099" s="152"/>
      <c r="G1099" s="173">
        <v>381</v>
      </c>
      <c r="H1099" s="174"/>
      <c r="I1099" s="174"/>
      <c r="J1099" s="175" t="s">
        <v>49</v>
      </c>
      <c r="K1099" s="176">
        <f>SUM(K1100:K1100)</f>
        <v>0</v>
      </c>
      <c r="L1099" s="176">
        <f>SUM(L1100:L1100)</f>
        <v>0</v>
      </c>
      <c r="M1099" s="176">
        <f>SUM(M1100:M1100)</f>
        <v>0</v>
      </c>
    </row>
    <row r="1100" spans="1:14" x14ac:dyDescent="0.3">
      <c r="A1100" s="27">
        <f t="shared" si="287"/>
        <v>3811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 t="s">
        <v>183</v>
      </c>
      <c r="F1100" s="152">
        <v>11</v>
      </c>
      <c r="G1100" s="173">
        <v>3811</v>
      </c>
      <c r="H1100" s="179"/>
      <c r="I1100" s="179">
        <v>1709</v>
      </c>
      <c r="J1100" s="175" t="s">
        <v>215</v>
      </c>
      <c r="K1100" s="196">
        <v>0</v>
      </c>
      <c r="L1100" s="196">
        <v>0</v>
      </c>
      <c r="M1100" s="180">
        <f>K1100+L1100</f>
        <v>0</v>
      </c>
      <c r="N1100" s="38">
        <v>111</v>
      </c>
    </row>
    <row r="1101" spans="1:14" x14ac:dyDescent="0.3">
      <c r="A1101" s="27">
        <f t="shared" si="287"/>
        <v>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36"/>
      <c r="F1101" s="152"/>
      <c r="G1101" s="173"/>
      <c r="H1101" s="174"/>
      <c r="I1101" s="174"/>
      <c r="J1101" s="175"/>
      <c r="K1101" s="176"/>
      <c r="L1101" s="176"/>
      <c r="M1101" s="176"/>
      <c r="N1101" s="172"/>
    </row>
    <row r="1102" spans="1:14" ht="39.6" x14ac:dyDescent="0.3">
      <c r="A1102" s="27" t="str">
        <f t="shared" si="287"/>
        <v>K 1207 17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2" t="s">
        <v>183</v>
      </c>
      <c r="F1102" s="152"/>
      <c r="G1102" s="181" t="s">
        <v>250</v>
      </c>
      <c r="H1102" s="164"/>
      <c r="I1102" s="164"/>
      <c r="J1102" s="200" t="s">
        <v>251</v>
      </c>
      <c r="K1102" s="182">
        <f>SUM(K1104)</f>
        <v>1845</v>
      </c>
      <c r="L1102" s="182">
        <f>SUM(L1104)</f>
        <v>0</v>
      </c>
      <c r="M1102" s="182">
        <f>SUM(M1104)</f>
        <v>1845</v>
      </c>
      <c r="N1102" s="172"/>
    </row>
    <row r="1103" spans="1:14" ht="26.4" x14ac:dyDescent="0.3">
      <c r="A1103" s="27">
        <f t="shared" si="287"/>
        <v>11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167"/>
      <c r="F1103" s="152"/>
      <c r="G1103" s="168">
        <v>11</v>
      </c>
      <c r="H1103" s="169"/>
      <c r="I1103" s="169"/>
      <c r="J1103" s="170" t="s">
        <v>96</v>
      </c>
      <c r="K1103" s="171">
        <f t="shared" ref="K1103:M1103" si="291">SUMIF($F1104:$F1108,$G1103,K1104:K1108)</f>
        <v>1845</v>
      </c>
      <c r="L1103" s="171">
        <f t="shared" si="291"/>
        <v>0</v>
      </c>
      <c r="M1103" s="171">
        <f t="shared" si="291"/>
        <v>1845</v>
      </c>
      <c r="N1103" s="172"/>
    </row>
    <row r="1104" spans="1:14" ht="26.4" x14ac:dyDescent="0.3">
      <c r="A1104" s="27">
        <f t="shared" si="287"/>
        <v>4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4</v>
      </c>
      <c r="H1104" s="174"/>
      <c r="I1104" s="174"/>
      <c r="J1104" s="175" t="s">
        <v>156</v>
      </c>
      <c r="K1104" s="176">
        <f t="shared" ref="K1104:M1106" si="292">SUM(K1105)</f>
        <v>1845</v>
      </c>
      <c r="L1104" s="176">
        <f t="shared" si="292"/>
        <v>0</v>
      </c>
      <c r="M1104" s="176">
        <f t="shared" si="292"/>
        <v>1845</v>
      </c>
    </row>
    <row r="1105" spans="1:14" ht="26.4" x14ac:dyDescent="0.3">
      <c r="A1105" s="27">
        <f t="shared" si="287"/>
        <v>42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42</v>
      </c>
      <c r="H1105" s="174"/>
      <c r="I1105" s="174"/>
      <c r="J1105" s="175" t="s">
        <v>160</v>
      </c>
      <c r="K1105" s="176">
        <f t="shared" si="292"/>
        <v>1845</v>
      </c>
      <c r="L1105" s="176">
        <f t="shared" si="292"/>
        <v>0</v>
      </c>
      <c r="M1105" s="176">
        <f t="shared" si="292"/>
        <v>1845</v>
      </c>
      <c r="N1105" s="172"/>
    </row>
    <row r="1106" spans="1:14" ht="26.4" x14ac:dyDescent="0.3">
      <c r="A1106" s="27">
        <f t="shared" si="287"/>
        <v>424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/>
      <c r="F1106" s="152"/>
      <c r="G1106" s="173">
        <v>424</v>
      </c>
      <c r="H1106" s="174"/>
      <c r="I1106" s="174"/>
      <c r="J1106" s="175" t="s">
        <v>174</v>
      </c>
      <c r="K1106" s="176">
        <f t="shared" si="292"/>
        <v>1845</v>
      </c>
      <c r="L1106" s="176">
        <f t="shared" si="292"/>
        <v>0</v>
      </c>
      <c r="M1106" s="176">
        <f t="shared" si="292"/>
        <v>1845</v>
      </c>
      <c r="N1106" s="172"/>
    </row>
    <row r="1107" spans="1:14" x14ac:dyDescent="0.3">
      <c r="A1107" s="27">
        <f t="shared" si="287"/>
        <v>4241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 t="s">
        <v>183</v>
      </c>
      <c r="F1107" s="152">
        <v>11</v>
      </c>
      <c r="G1107" s="173">
        <v>4241</v>
      </c>
      <c r="H1107" s="179"/>
      <c r="I1107" s="179">
        <v>1710</v>
      </c>
      <c r="J1107" s="175" t="s">
        <v>176</v>
      </c>
      <c r="K1107" s="196">
        <v>1845</v>
      </c>
      <c r="L1107" s="196">
        <v>0</v>
      </c>
      <c r="M1107" s="180">
        <f>K1107+L1107</f>
        <v>1845</v>
      </c>
      <c r="N1107" s="38">
        <v>111</v>
      </c>
    </row>
    <row r="1108" spans="1:14" x14ac:dyDescent="0.3">
      <c r="A1108" s="27">
        <f t="shared" si="287"/>
        <v>0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/>
      <c r="F1108" s="152"/>
      <c r="G1108" s="173"/>
      <c r="H1108" s="174"/>
      <c r="I1108" s="174"/>
      <c r="J1108" s="175"/>
      <c r="K1108" s="176"/>
      <c r="L1108" s="176"/>
      <c r="M1108" s="176"/>
      <c r="N1108" s="172"/>
    </row>
    <row r="1109" spans="1:14" x14ac:dyDescent="0.3">
      <c r="A1109" s="27" t="str">
        <f t="shared" si="287"/>
        <v>T 1207 10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162" t="s">
        <v>183</v>
      </c>
      <c r="F1109" s="152"/>
      <c r="G1109" s="181" t="s">
        <v>252</v>
      </c>
      <c r="H1109" s="164"/>
      <c r="I1109" s="164"/>
      <c r="J1109" s="165" t="s">
        <v>253</v>
      </c>
      <c r="K1109" s="182">
        <f>SUM(K1111)</f>
        <v>0</v>
      </c>
      <c r="L1109" s="182">
        <f>SUM(L1111)</f>
        <v>0</v>
      </c>
      <c r="M1109" s="182">
        <f>SUM(M1111)</f>
        <v>0</v>
      </c>
      <c r="N1109" s="172"/>
    </row>
    <row r="1110" spans="1:14" ht="26.4" x14ac:dyDescent="0.3">
      <c r="A1110" s="27">
        <f t="shared" si="287"/>
        <v>11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167"/>
      <c r="F1110" s="152"/>
      <c r="G1110" s="168">
        <v>11</v>
      </c>
      <c r="H1110" s="169"/>
      <c r="I1110" s="169"/>
      <c r="J1110" s="170" t="s">
        <v>96</v>
      </c>
      <c r="K1110" s="171">
        <f t="shared" ref="K1110:M1110" si="293">SUMIF($F1111:$F1115,$G1110,K1111:K1115)</f>
        <v>0</v>
      </c>
      <c r="L1110" s="171">
        <f t="shared" si="293"/>
        <v>0</v>
      </c>
      <c r="M1110" s="171">
        <f t="shared" si="293"/>
        <v>0</v>
      </c>
      <c r="N1110" s="172"/>
    </row>
    <row r="1111" spans="1:14" x14ac:dyDescent="0.3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176">
        <f t="shared" ref="K1111:M1113" si="294">SUM(K1112)</f>
        <v>0</v>
      </c>
      <c r="L1111" s="176">
        <f t="shared" si="294"/>
        <v>0</v>
      </c>
      <c r="M1111" s="176">
        <f t="shared" si="294"/>
        <v>0</v>
      </c>
      <c r="N1111" s="172"/>
    </row>
    <row r="1112" spans="1:14" x14ac:dyDescent="0.3">
      <c r="A1112" s="27">
        <f t="shared" si="287"/>
        <v>32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32</v>
      </c>
      <c r="H1112" s="174"/>
      <c r="I1112" s="174"/>
      <c r="J1112" s="175" t="s">
        <v>125</v>
      </c>
      <c r="K1112" s="176">
        <f t="shared" si="294"/>
        <v>0</v>
      </c>
      <c r="L1112" s="176">
        <f t="shared" si="294"/>
        <v>0</v>
      </c>
      <c r="M1112" s="176">
        <f t="shared" si="294"/>
        <v>0</v>
      </c>
      <c r="N1112" s="172"/>
    </row>
    <row r="1113" spans="1:14" x14ac:dyDescent="0.3">
      <c r="A1113" s="27">
        <f t="shared" si="287"/>
        <v>322</v>
      </c>
      <c r="B1113" s="28" t="str">
        <f t="shared" si="269"/>
        <v xml:space="preserve"> </v>
      </c>
      <c r="C1113" s="35" t="str">
        <f t="shared" si="288"/>
        <v xml:space="preserve">  </v>
      </c>
      <c r="D1113" s="35" t="str">
        <f t="shared" si="289"/>
        <v xml:space="preserve">  </v>
      </c>
      <c r="E1113" s="36"/>
      <c r="F1113" s="152"/>
      <c r="G1113" s="173">
        <v>322</v>
      </c>
      <c r="H1113" s="174"/>
      <c r="I1113" s="174"/>
      <c r="J1113" s="175" t="s">
        <v>131</v>
      </c>
      <c r="K1113" s="176">
        <f t="shared" si="294"/>
        <v>0</v>
      </c>
      <c r="L1113" s="176">
        <f t="shared" si="294"/>
        <v>0</v>
      </c>
      <c r="M1113" s="176">
        <f t="shared" si="294"/>
        <v>0</v>
      </c>
      <c r="N1113" s="172"/>
    </row>
    <row r="1114" spans="1:14" x14ac:dyDescent="0.3">
      <c r="A1114" s="27">
        <f t="shared" si="287"/>
        <v>3222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11</v>
      </c>
      <c r="G1114" s="173">
        <v>3222</v>
      </c>
      <c r="H1114" s="179"/>
      <c r="I1114" s="179">
        <v>1711</v>
      </c>
      <c r="J1114" s="175" t="s">
        <v>133</v>
      </c>
      <c r="K1114" s="196">
        <v>0</v>
      </c>
      <c r="L1114" s="196">
        <v>0</v>
      </c>
      <c r="M1114" s="180">
        <f>K1114+L1114</f>
        <v>0</v>
      </c>
      <c r="N1114" s="38">
        <v>111</v>
      </c>
    </row>
    <row r="1115" spans="1:14" x14ac:dyDescent="0.3">
      <c r="A1115" s="27">
        <f t="shared" si="287"/>
        <v>0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/>
      <c r="H1115" s="174"/>
      <c r="I1115" s="174"/>
      <c r="J1115" s="175"/>
      <c r="K1115" s="176"/>
      <c r="L1115" s="176"/>
      <c r="M1115" s="176"/>
      <c r="N1115" s="172"/>
    </row>
    <row r="1116" spans="1:14" x14ac:dyDescent="0.3">
      <c r="A1116" s="27" t="str">
        <f t="shared" si="287"/>
        <v>T 1207 31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201"/>
      <c r="G1116" s="202" t="s">
        <v>286</v>
      </c>
      <c r="H1116" s="203"/>
      <c r="I1116" s="164"/>
      <c r="J1116" s="186" t="s">
        <v>293</v>
      </c>
      <c r="K1116" s="204">
        <f>SUM(K1119)</f>
        <v>0</v>
      </c>
      <c r="L1116" s="205">
        <f>SUM(L1119)</f>
        <v>0</v>
      </c>
      <c r="M1116" s="205">
        <f>SUM(M1119)</f>
        <v>0</v>
      </c>
      <c r="N1116" s="172"/>
    </row>
    <row r="1117" spans="1:14" ht="26.4" x14ac:dyDescent="0.3">
      <c r="A1117" s="27">
        <f t="shared" si="287"/>
        <v>11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206">
        <v>11</v>
      </c>
      <c r="H1117" s="164"/>
      <c r="I1117" s="164"/>
      <c r="J1117" s="170" t="s">
        <v>96</v>
      </c>
      <c r="K1117" s="207">
        <f>SUMIF($F1119:$F1136,$G1117,K1119:K1136)</f>
        <v>0</v>
      </c>
      <c r="L1117" s="207">
        <f>SUMIF($F1119:$F1136,$G1117,L1119:L1136)</f>
        <v>0</v>
      </c>
      <c r="M1117" s="207">
        <f>SUMIF($F1119:$F1136,$G1117,M1119:M1136)</f>
        <v>0</v>
      </c>
      <c r="N1117" s="172"/>
    </row>
    <row r="1118" spans="1:14" ht="26.4" x14ac:dyDescent="0.3">
      <c r="A1118" s="27">
        <f t="shared" si="287"/>
        <v>52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/>
      <c r="F1118" s="152"/>
      <c r="G1118" s="208">
        <v>52</v>
      </c>
      <c r="H1118" s="164"/>
      <c r="I1118" s="164"/>
      <c r="J1118" s="170" t="s">
        <v>99</v>
      </c>
      <c r="K1118" s="207">
        <f>SUMIF($F1119:$F1136,$G1118,K1119:K1136)</f>
        <v>0</v>
      </c>
      <c r="L1118" s="207">
        <f>SUMIF($F1119:$F1136,$G1118,L1119:L1136)</f>
        <v>0</v>
      </c>
      <c r="M1118" s="207">
        <f>SUMIF($F1119:$F1136,$G1118,M1119:M1136)</f>
        <v>0</v>
      </c>
      <c r="N1118" s="172"/>
    </row>
    <row r="1119" spans="1:14" x14ac:dyDescent="0.3">
      <c r="A1119" s="27">
        <f t="shared" si="287"/>
        <v>3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</v>
      </c>
      <c r="H1119" s="174"/>
      <c r="I1119" s="174"/>
      <c r="J1119" s="175" t="s">
        <v>118</v>
      </c>
      <c r="K1119" s="204">
        <f>SUM(K1120,K1127)</f>
        <v>0</v>
      </c>
      <c r="L1119" s="204">
        <f>SUM(L1120,L1127)</f>
        <v>0</v>
      </c>
      <c r="M1119" s="204">
        <f>SUM(M1120,M1127)</f>
        <v>0</v>
      </c>
      <c r="N1119" s="172"/>
    </row>
    <row r="1120" spans="1:14" x14ac:dyDescent="0.3">
      <c r="A1120" s="27">
        <f t="shared" si="287"/>
        <v>31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31</v>
      </c>
      <c r="H1120" s="174"/>
      <c r="I1120" s="174"/>
      <c r="J1120" s="175" t="s">
        <v>119</v>
      </c>
      <c r="K1120" s="204">
        <f>SUM(K1121,K1123,K1125)</f>
        <v>0</v>
      </c>
      <c r="L1120" s="204">
        <f>SUM(L1121,L1123,L1125)</f>
        <v>0</v>
      </c>
      <c r="M1120" s="204">
        <f>SUM(M1121,M1123,M1125)</f>
        <v>0</v>
      </c>
      <c r="N1120" s="172"/>
    </row>
    <row r="1121" spans="1:14" x14ac:dyDescent="0.3">
      <c r="B1121" s="28" t="str">
        <f t="shared" si="269"/>
        <v xml:space="preserve"> </v>
      </c>
      <c r="C1121" s="35"/>
      <c r="D1121" s="35"/>
      <c r="E1121" s="36"/>
      <c r="F1121" s="152"/>
      <c r="G1121" s="173">
        <v>311</v>
      </c>
      <c r="H1121" s="174"/>
      <c r="I1121" s="174"/>
      <c r="J1121" s="175" t="s">
        <v>120</v>
      </c>
      <c r="K1121" s="204">
        <f>SUM(K1122:K1122)</f>
        <v>0</v>
      </c>
      <c r="L1121" s="204">
        <f>SUM(L1122:L1122)</f>
        <v>0</v>
      </c>
      <c r="M1121" s="204">
        <f>SUM(M1122:M1122)</f>
        <v>0</v>
      </c>
      <c r="N1121" s="209"/>
    </row>
    <row r="1122" spans="1:14" x14ac:dyDescent="0.3">
      <c r="A1122" s="27">
        <f t="shared" si="287"/>
        <v>3111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3111</v>
      </c>
      <c r="H1122" s="174"/>
      <c r="I1122" s="179">
        <v>1712</v>
      </c>
      <c r="J1122" s="175" t="s">
        <v>121</v>
      </c>
      <c r="K1122" s="196">
        <v>0</v>
      </c>
      <c r="L1122" s="196">
        <v>0</v>
      </c>
      <c r="M1122" s="210">
        <f>K1122+L1122</f>
        <v>0</v>
      </c>
      <c r="N1122" s="211">
        <v>526</v>
      </c>
    </row>
    <row r="1123" spans="1:14" x14ac:dyDescent="0.3">
      <c r="A1123" s="27">
        <f t="shared" si="287"/>
        <v>312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312</v>
      </c>
      <c r="H1123" s="174"/>
      <c r="I1123" s="174"/>
      <c r="J1123" s="175" t="s">
        <v>122</v>
      </c>
      <c r="K1123" s="204">
        <f>SUM(K1124)</f>
        <v>0</v>
      </c>
      <c r="L1123" s="204">
        <f>SUM(L1124)</f>
        <v>0</v>
      </c>
      <c r="M1123" s="204">
        <f>SUM(M1124)</f>
        <v>0</v>
      </c>
      <c r="N1123" s="172"/>
    </row>
    <row r="1124" spans="1:14" x14ac:dyDescent="0.3">
      <c r="A1124" s="27">
        <f t="shared" si="287"/>
        <v>3121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3121</v>
      </c>
      <c r="H1124" s="174"/>
      <c r="I1124" s="179">
        <v>1713</v>
      </c>
      <c r="J1124" s="175" t="s">
        <v>122</v>
      </c>
      <c r="K1124" s="196">
        <v>0</v>
      </c>
      <c r="L1124" s="196">
        <v>0</v>
      </c>
      <c r="M1124" s="210">
        <f>K1124+L1124</f>
        <v>0</v>
      </c>
      <c r="N1124" s="211">
        <v>526</v>
      </c>
    </row>
    <row r="1125" spans="1:14" x14ac:dyDescent="0.3">
      <c r="A1125" s="27">
        <f t="shared" si="287"/>
        <v>313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313</v>
      </c>
      <c r="H1125" s="174"/>
      <c r="I1125" s="174"/>
      <c r="J1125" s="175" t="s">
        <v>123</v>
      </c>
      <c r="K1125" s="204">
        <f>SUM(K1126:K1126)</f>
        <v>0</v>
      </c>
      <c r="L1125" s="204">
        <f>SUM(L1126:L1126)</f>
        <v>0</v>
      </c>
      <c r="M1125" s="204">
        <f>SUM(M1126:M1126)</f>
        <v>0</v>
      </c>
      <c r="N1125" s="172"/>
    </row>
    <row r="1126" spans="1:14" ht="26.4" x14ac:dyDescent="0.3">
      <c r="A1126" s="27">
        <f t="shared" si="287"/>
        <v>3132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3132</v>
      </c>
      <c r="H1126" s="174"/>
      <c r="I1126" s="179">
        <v>1714</v>
      </c>
      <c r="J1126" s="175" t="s">
        <v>124</v>
      </c>
      <c r="K1126" s="196">
        <v>0</v>
      </c>
      <c r="L1126" s="196">
        <v>0</v>
      </c>
      <c r="M1126" s="210">
        <f>K1126+L1126</f>
        <v>0</v>
      </c>
      <c r="N1126" s="211">
        <v>526</v>
      </c>
    </row>
    <row r="1127" spans="1:14" x14ac:dyDescent="0.3">
      <c r="A1127" s="27">
        <f t="shared" si="287"/>
        <v>32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>
        <v>32</v>
      </c>
      <c r="H1127" s="174"/>
      <c r="I1127" s="174"/>
      <c r="J1127" s="175" t="s">
        <v>125</v>
      </c>
      <c r="K1127" s="204">
        <f>SUM(K1128,K1132,K1134)</f>
        <v>0</v>
      </c>
      <c r="L1127" s="204">
        <f>SUM(L1128,L1132,L1134)</f>
        <v>0</v>
      </c>
      <c r="M1127" s="204">
        <f>SUM(M1128,M1132,M1134)</f>
        <v>0</v>
      </c>
    </row>
    <row r="1128" spans="1:14" x14ac:dyDescent="0.3">
      <c r="A1128" s="27">
        <f t="shared" si="287"/>
        <v>321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36"/>
      <c r="F1128" s="152"/>
      <c r="G1128" s="173">
        <v>321</v>
      </c>
      <c r="H1128" s="174"/>
      <c r="I1128" s="174"/>
      <c r="J1128" s="175" t="s">
        <v>126</v>
      </c>
      <c r="K1128" s="204">
        <f>SUM(K1129:K1131)</f>
        <v>0</v>
      </c>
      <c r="L1128" s="204">
        <f>SUM(L1129:L1131)</f>
        <v>0</v>
      </c>
      <c r="M1128" s="204">
        <f>SUM(M1129:M1131)</f>
        <v>0</v>
      </c>
    </row>
    <row r="1129" spans="1:14" x14ac:dyDescent="0.3">
      <c r="A1129" s="27">
        <f t="shared" si="287"/>
        <v>3211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36" t="s">
        <v>183</v>
      </c>
      <c r="F1129" s="152">
        <v>52</v>
      </c>
      <c r="G1129" s="173">
        <v>3211</v>
      </c>
      <c r="H1129" s="174"/>
      <c r="I1129" s="179">
        <v>1715</v>
      </c>
      <c r="J1129" s="175" t="s">
        <v>127</v>
      </c>
      <c r="K1129" s="196">
        <v>0</v>
      </c>
      <c r="L1129" s="196">
        <v>0</v>
      </c>
      <c r="M1129" s="210">
        <f>K1129+L1129</f>
        <v>0</v>
      </c>
      <c r="N1129" s="211">
        <v>526</v>
      </c>
    </row>
    <row r="1130" spans="1:14" ht="26.4" x14ac:dyDescent="0.3">
      <c r="C1130" s="35"/>
      <c r="D1130" s="35"/>
      <c r="E1130" s="36" t="s">
        <v>183</v>
      </c>
      <c r="F1130" s="152">
        <v>11</v>
      </c>
      <c r="G1130" s="234">
        <v>3212</v>
      </c>
      <c r="H1130" s="235"/>
      <c r="I1130" s="179">
        <v>2118</v>
      </c>
      <c r="J1130" s="175" t="s">
        <v>128</v>
      </c>
      <c r="K1130" s="180">
        <f t="shared" ref="K1130:L1130" si="295">SUM(O1130,R1130,U1130,X1130,AA1130,AD1130,AG1130,AJ1130,AM1130,AP1130,AS1130,AV1130,AY1130,BB1130,BE1130,BH1130,BK1130,BN1130,BQ1130,BT1130,BW1130,BZ1130,CC1130,CF1130,CI1130,CL1130,CO1130,CR1130,CU1130,CX1130,DA1130,DD1130,DG1130,DJ1130,DM1130,DP1130,DS1130,DV1130,DY1130,EB1130,EE1130,EH1130,EK1130,EN1130,EQ1130,ET1130,EW1130,EZ1130,FC1130,FF1130,FI1130,FL1130,FO1130,FR1130,FU1130,FX1130,GA1130,GD1130,GG1130,GJ1130,GM1130,GP1130,GS1130,GV1130,GY1130,HB1130,HE1130,HH1130,HK1130,HN1130,HQ1130,HT1130,HW1130,HZ1130,IC1130,IF1130,II1130,IL1130,IO1130,IR1130,IU1130)</f>
        <v>0</v>
      </c>
      <c r="L1130" s="180">
        <f t="shared" si="295"/>
        <v>0</v>
      </c>
      <c r="M1130" s="210">
        <f>K1130+L1130</f>
        <v>0</v>
      </c>
      <c r="N1130" s="236">
        <v>111</v>
      </c>
    </row>
    <row r="1131" spans="1:14" ht="26.4" x14ac:dyDescent="0.3">
      <c r="A1131" s="27">
        <f t="shared" si="287"/>
        <v>3212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 t="s">
        <v>183</v>
      </c>
      <c r="F1131" s="152">
        <v>52</v>
      </c>
      <c r="G1131" s="173">
        <v>3212</v>
      </c>
      <c r="H1131" s="174"/>
      <c r="I1131" s="179">
        <v>1716</v>
      </c>
      <c r="J1131" s="175" t="s">
        <v>128</v>
      </c>
      <c r="K1131" s="196">
        <v>0</v>
      </c>
      <c r="L1131" s="196">
        <v>0</v>
      </c>
      <c r="M1131" s="210">
        <f>K1131+L1131</f>
        <v>0</v>
      </c>
      <c r="N1131" s="211">
        <v>526</v>
      </c>
    </row>
    <row r="1132" spans="1:14" x14ac:dyDescent="0.3">
      <c r="A1132" s="27">
        <f t="shared" si="287"/>
        <v>323</v>
      </c>
      <c r="B1132" s="28" t="str">
        <f t="shared" si="269"/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323</v>
      </c>
      <c r="H1132" s="174"/>
      <c r="I1132" s="174"/>
      <c r="J1132" s="175" t="s">
        <v>136</v>
      </c>
      <c r="K1132" s="204">
        <f>SUM(K1133:K1133)</f>
        <v>0</v>
      </c>
      <c r="L1132" s="204">
        <f>SUM(L1133:L1133)</f>
        <v>0</v>
      </c>
      <c r="M1132" s="204">
        <f>SUM(M1133:M1133)</f>
        <v>0</v>
      </c>
      <c r="N1132" s="172"/>
    </row>
    <row r="1133" spans="1:14" x14ac:dyDescent="0.3">
      <c r="A1133" s="27">
        <f t="shared" si="287"/>
        <v>3237</v>
      </c>
      <c r="B1133" s="28" t="str">
        <f t="shared" si="269"/>
        <v xml:space="preserve"> </v>
      </c>
      <c r="C1133" s="35" t="str">
        <f t="shared" si="288"/>
        <v xml:space="preserve">  </v>
      </c>
      <c r="D1133" s="35" t="str">
        <f t="shared" si="289"/>
        <v xml:space="preserve">  </v>
      </c>
      <c r="E1133" s="36" t="s">
        <v>183</v>
      </c>
      <c r="F1133" s="152">
        <v>52</v>
      </c>
      <c r="G1133" s="173">
        <v>3237</v>
      </c>
      <c r="H1133" s="174"/>
      <c r="I1133" s="179">
        <v>1717</v>
      </c>
      <c r="J1133" s="175" t="s">
        <v>164</v>
      </c>
      <c r="K1133" s="196">
        <v>0</v>
      </c>
      <c r="L1133" s="196">
        <v>0</v>
      </c>
      <c r="M1133" s="210">
        <f>K1133+L1133</f>
        <v>0</v>
      </c>
      <c r="N1133" s="211">
        <v>526</v>
      </c>
    </row>
    <row r="1134" spans="1:14" ht="26.4" x14ac:dyDescent="0.3">
      <c r="A1134" s="27">
        <f t="shared" si="287"/>
        <v>329</v>
      </c>
      <c r="B1134" s="28" t="str">
        <f t="shared" si="269"/>
        <v xml:space="preserve"> </v>
      </c>
      <c r="C1134" s="35" t="str">
        <f t="shared" si="288"/>
        <v xml:space="preserve">  </v>
      </c>
      <c r="D1134" s="35" t="str">
        <f t="shared" si="289"/>
        <v xml:space="preserve">  </v>
      </c>
      <c r="E1134" s="36"/>
      <c r="F1134" s="152"/>
      <c r="G1134" s="173">
        <v>329</v>
      </c>
      <c r="H1134" s="174"/>
      <c r="I1134" s="174"/>
      <c r="J1134" s="175" t="s">
        <v>147</v>
      </c>
      <c r="K1134" s="204">
        <f>SUM(K1135:K1135)</f>
        <v>0</v>
      </c>
      <c r="L1134" s="204">
        <f>SUM(L1135:L1135)</f>
        <v>0</v>
      </c>
      <c r="M1134" s="204">
        <f>SUM(M1135:M1135)</f>
        <v>0</v>
      </c>
    </row>
    <row r="1135" spans="1:14" x14ac:dyDescent="0.3">
      <c r="A1135" s="27">
        <f t="shared" si="287"/>
        <v>3293</v>
      </c>
      <c r="B1135" s="28" t="str">
        <f t="shared" si="269"/>
        <v xml:space="preserve"> </v>
      </c>
      <c r="C1135" s="35" t="str">
        <f t="shared" si="288"/>
        <v xml:space="preserve">  </v>
      </c>
      <c r="D1135" s="35" t="str">
        <f t="shared" si="289"/>
        <v xml:space="preserve">  </v>
      </c>
      <c r="E1135" s="36" t="s">
        <v>183</v>
      </c>
      <c r="F1135" s="152">
        <v>52</v>
      </c>
      <c r="G1135" s="173">
        <v>3293</v>
      </c>
      <c r="H1135" s="174"/>
      <c r="I1135" s="179">
        <v>1718</v>
      </c>
      <c r="J1135" s="175" t="s">
        <v>149</v>
      </c>
      <c r="K1135" s="196">
        <v>0</v>
      </c>
      <c r="L1135" s="196">
        <v>0</v>
      </c>
      <c r="M1135" s="210">
        <f>K1135+L1135</f>
        <v>0</v>
      </c>
      <c r="N1135" s="211">
        <v>526</v>
      </c>
    </row>
    <row r="1136" spans="1:14" x14ac:dyDescent="0.3">
      <c r="A1136" s="27">
        <f t="shared" si="287"/>
        <v>0</v>
      </c>
      <c r="B1136" s="28" t="str">
        <f t="shared" si="269"/>
        <v xml:space="preserve"> </v>
      </c>
      <c r="C1136" s="35" t="str">
        <f t="shared" si="288"/>
        <v xml:space="preserve">  </v>
      </c>
      <c r="D1136" s="35" t="str">
        <f t="shared" si="289"/>
        <v xml:space="preserve">  </v>
      </c>
      <c r="E1136" s="36"/>
      <c r="F1136" s="152"/>
      <c r="G1136" s="173"/>
      <c r="H1136" s="174"/>
      <c r="I1136" s="174"/>
      <c r="J1136" s="175"/>
      <c r="K1136" s="176"/>
      <c r="L1136" s="176"/>
      <c r="M1136" s="176"/>
      <c r="N1136" s="172"/>
    </row>
    <row r="1137" spans="1:14" x14ac:dyDescent="0.3">
      <c r="A1137" s="27" t="str">
        <f t="shared" si="287"/>
        <v>T 1207 29</v>
      </c>
      <c r="B1137" s="28" t="str">
        <f t="shared" si="269"/>
        <v xml:space="preserve"> </v>
      </c>
      <c r="C1137" s="35" t="str">
        <f t="shared" si="288"/>
        <v xml:space="preserve">  </v>
      </c>
      <c r="D1137" s="35" t="str">
        <f t="shared" si="289"/>
        <v xml:space="preserve">  </v>
      </c>
      <c r="E1137" s="212" t="s">
        <v>183</v>
      </c>
      <c r="F1137" s="152"/>
      <c r="G1137" s="163" t="s">
        <v>270</v>
      </c>
      <c r="H1137" s="164"/>
      <c r="I1137" s="164"/>
      <c r="J1137" s="200" t="s">
        <v>268</v>
      </c>
      <c r="K1137" s="182">
        <f>SUM(K1139)</f>
        <v>0</v>
      </c>
      <c r="L1137" s="182">
        <f t="shared" ref="L1137:M1137" si="296">SUM(L1139)</f>
        <v>0</v>
      </c>
      <c r="M1137" s="182">
        <f t="shared" si="296"/>
        <v>0</v>
      </c>
    </row>
    <row r="1138" spans="1:14" ht="26.4" x14ac:dyDescent="0.3">
      <c r="A1138" s="27">
        <f t="shared" si="287"/>
        <v>11</v>
      </c>
      <c r="B1138" s="28" t="str">
        <f t="shared" si="269"/>
        <v xml:space="preserve"> </v>
      </c>
      <c r="C1138" s="35" t="str">
        <f t="shared" si="288"/>
        <v xml:space="preserve">  </v>
      </c>
      <c r="D1138" s="35" t="str">
        <f t="shared" si="289"/>
        <v xml:space="preserve">  </v>
      </c>
      <c r="E1138" s="167"/>
      <c r="F1138" s="152"/>
      <c r="G1138" s="168">
        <v>11</v>
      </c>
      <c r="H1138" s="169"/>
      <c r="I1138" s="169"/>
      <c r="J1138" s="170" t="s">
        <v>96</v>
      </c>
      <c r="K1138" s="171">
        <f>SUMIF($F1139:$F1153,$G1138,K1139:K1153)</f>
        <v>0</v>
      </c>
      <c r="L1138" s="171">
        <f t="shared" ref="L1138:M1138" si="297">SUMIF($F1139:$F1153,$G1138,L1139:L1153)</f>
        <v>0</v>
      </c>
      <c r="M1138" s="171">
        <f t="shared" si="297"/>
        <v>0</v>
      </c>
      <c r="N1138" s="172"/>
    </row>
    <row r="1139" spans="1:14" x14ac:dyDescent="0.3">
      <c r="A1139" s="27">
        <f t="shared" si="287"/>
        <v>3</v>
      </c>
      <c r="B1139" s="28" t="str">
        <f t="shared" si="269"/>
        <v xml:space="preserve"> </v>
      </c>
      <c r="C1139" s="35" t="str">
        <f t="shared" si="288"/>
        <v xml:space="preserve">  </v>
      </c>
      <c r="D1139" s="35" t="str">
        <f t="shared" si="289"/>
        <v xml:space="preserve">  </v>
      </c>
      <c r="E1139" s="36"/>
      <c r="F1139" s="152"/>
      <c r="G1139" s="173">
        <v>3</v>
      </c>
      <c r="H1139" s="174"/>
      <c r="I1139" s="174"/>
      <c r="J1139" s="175" t="s">
        <v>118</v>
      </c>
      <c r="K1139" s="176">
        <f>SUM(K1140,K1147)</f>
        <v>0</v>
      </c>
      <c r="L1139" s="176">
        <f t="shared" ref="L1139:M1139" si="298">SUM(L1140,L1147)</f>
        <v>0</v>
      </c>
      <c r="M1139" s="176">
        <f t="shared" si="298"/>
        <v>0</v>
      </c>
    </row>
    <row r="1140" spans="1:14" x14ac:dyDescent="0.3">
      <c r="A1140" s="27">
        <f t="shared" si="287"/>
        <v>31</v>
      </c>
      <c r="B1140" s="28" t="str">
        <f t="shared" si="269"/>
        <v xml:space="preserve"> </v>
      </c>
      <c r="C1140" s="35" t="str">
        <f t="shared" si="288"/>
        <v xml:space="preserve">  </v>
      </c>
      <c r="D1140" s="35" t="str">
        <f t="shared" si="289"/>
        <v xml:space="preserve">  </v>
      </c>
      <c r="E1140" s="36"/>
      <c r="F1140" s="152"/>
      <c r="G1140" s="173">
        <v>31</v>
      </c>
      <c r="H1140" s="174"/>
      <c r="I1140" s="174"/>
      <c r="J1140" s="175" t="s">
        <v>119</v>
      </c>
      <c r="K1140" s="176">
        <f>SUM(K1141,K1143,K1145)</f>
        <v>0</v>
      </c>
      <c r="L1140" s="176">
        <f t="shared" ref="L1140:M1140" si="299">SUM(L1141,L1143,L1145)</f>
        <v>0</v>
      </c>
      <c r="M1140" s="176">
        <f t="shared" si="299"/>
        <v>0</v>
      </c>
    </row>
    <row r="1141" spans="1:14" x14ac:dyDescent="0.3">
      <c r="A1141" s="27">
        <f t="shared" si="287"/>
        <v>311</v>
      </c>
      <c r="B1141" s="28" t="str">
        <f t="shared" ref="B1141:B1220" si="300">IF(H1141&gt;0,F1141," ")</f>
        <v xml:space="preserve"> </v>
      </c>
      <c r="C1141" s="35" t="str">
        <f t="shared" si="288"/>
        <v xml:space="preserve">  </v>
      </c>
      <c r="D1141" s="35" t="str">
        <f t="shared" si="289"/>
        <v xml:space="preserve">  </v>
      </c>
      <c r="E1141" s="36"/>
      <c r="F1141" s="152"/>
      <c r="G1141" s="173">
        <v>311</v>
      </c>
      <c r="H1141" s="174"/>
      <c r="I1141" s="174"/>
      <c r="J1141" s="175" t="s">
        <v>120</v>
      </c>
      <c r="K1141" s="176">
        <f>SUM(K1142:K1142)</f>
        <v>0</v>
      </c>
      <c r="L1141" s="176">
        <f t="shared" ref="L1141:M1141" si="301">SUM(L1142:L1142)</f>
        <v>0</v>
      </c>
      <c r="M1141" s="176">
        <f t="shared" si="301"/>
        <v>0</v>
      </c>
      <c r="N1141" s="172"/>
    </row>
    <row r="1142" spans="1:14" x14ac:dyDescent="0.3">
      <c r="B1142" s="28" t="str">
        <f t="shared" si="300"/>
        <v xml:space="preserve"> </v>
      </c>
      <c r="C1142" s="35"/>
      <c r="D1142" s="35"/>
      <c r="E1142" s="36" t="s">
        <v>183</v>
      </c>
      <c r="F1142" s="152">
        <v>11</v>
      </c>
      <c r="G1142" s="173">
        <v>3111</v>
      </c>
      <c r="H1142" s="179"/>
      <c r="I1142" s="179">
        <v>1719</v>
      </c>
      <c r="J1142" s="175" t="s">
        <v>121</v>
      </c>
      <c r="K1142" s="196">
        <v>0</v>
      </c>
      <c r="L1142" s="196">
        <v>0</v>
      </c>
      <c r="M1142" s="180">
        <f>K1142+L1142</f>
        <v>0</v>
      </c>
      <c r="N1142" s="38">
        <v>111</v>
      </c>
    </row>
    <row r="1143" spans="1:14" x14ac:dyDescent="0.3">
      <c r="A1143" s="27">
        <f t="shared" ref="A1143:A1234" si="302">G1143</f>
        <v>312</v>
      </c>
      <c r="B1143" s="28" t="str">
        <f t="shared" si="300"/>
        <v xml:space="preserve"> </v>
      </c>
      <c r="C1143" s="35" t="str">
        <f t="shared" ref="C1143:C1234" si="303">IF(H1143&gt;0,LEFT(E1143,3),"  ")</f>
        <v xml:space="preserve">  </v>
      </c>
      <c r="D1143" s="35" t="str">
        <f t="shared" ref="D1143:D1234" si="304">IF(H1143&gt;0,LEFT(E1143,4),"  ")</f>
        <v xml:space="preserve">  </v>
      </c>
      <c r="E1143" s="36"/>
      <c r="F1143" s="152"/>
      <c r="G1143" s="173">
        <v>312</v>
      </c>
      <c r="H1143" s="174"/>
      <c r="I1143" s="174"/>
      <c r="J1143" s="175" t="s">
        <v>122</v>
      </c>
      <c r="K1143" s="176">
        <f>SUM(K1144)</f>
        <v>0</v>
      </c>
      <c r="L1143" s="176">
        <f>SUM(L1144)</f>
        <v>0</v>
      </c>
      <c r="M1143" s="176">
        <f>SUM(M1144)</f>
        <v>0</v>
      </c>
      <c r="N1143" s="172"/>
    </row>
    <row r="1144" spans="1:14" x14ac:dyDescent="0.3">
      <c r="A1144" s="27">
        <f t="shared" si="302"/>
        <v>3121</v>
      </c>
      <c r="B1144" s="28" t="str">
        <f t="shared" si="300"/>
        <v xml:space="preserve"> </v>
      </c>
      <c r="C1144" s="35" t="str">
        <f t="shared" si="303"/>
        <v xml:space="preserve">  </v>
      </c>
      <c r="D1144" s="35" t="str">
        <f t="shared" si="304"/>
        <v xml:space="preserve">  </v>
      </c>
      <c r="E1144" s="36" t="s">
        <v>183</v>
      </c>
      <c r="F1144" s="152">
        <v>11</v>
      </c>
      <c r="G1144" s="173">
        <v>3121</v>
      </c>
      <c r="H1144" s="179"/>
      <c r="I1144" s="179">
        <v>1720</v>
      </c>
      <c r="J1144" s="175" t="s">
        <v>122</v>
      </c>
      <c r="K1144" s="196">
        <v>0</v>
      </c>
      <c r="L1144" s="196">
        <v>0</v>
      </c>
      <c r="M1144" s="180">
        <f>K1144+L1144</f>
        <v>0</v>
      </c>
      <c r="N1144" s="38">
        <v>111</v>
      </c>
    </row>
    <row r="1145" spans="1:14" x14ac:dyDescent="0.3">
      <c r="A1145" s="27">
        <f t="shared" si="302"/>
        <v>313</v>
      </c>
      <c r="B1145" s="28" t="str">
        <f t="shared" si="300"/>
        <v xml:space="preserve"> </v>
      </c>
      <c r="C1145" s="35" t="str">
        <f t="shared" si="303"/>
        <v xml:space="preserve">  </v>
      </c>
      <c r="D1145" s="35" t="str">
        <f t="shared" si="304"/>
        <v xml:space="preserve">  </v>
      </c>
      <c r="E1145" s="36"/>
      <c r="F1145" s="152"/>
      <c r="G1145" s="173">
        <v>313</v>
      </c>
      <c r="H1145" s="174"/>
      <c r="I1145" s="174"/>
      <c r="J1145" s="175" t="s">
        <v>123</v>
      </c>
      <c r="K1145" s="176">
        <f>SUM(K1146)</f>
        <v>0</v>
      </c>
      <c r="L1145" s="176">
        <f>SUM(L1146)</f>
        <v>0</v>
      </c>
      <c r="M1145" s="176">
        <f>SUM(M1146)</f>
        <v>0</v>
      </c>
      <c r="N1145" s="172"/>
    </row>
    <row r="1146" spans="1:14" ht="26.4" x14ac:dyDescent="0.3">
      <c r="A1146" s="27">
        <f t="shared" si="302"/>
        <v>3132</v>
      </c>
      <c r="B1146" s="28" t="str">
        <f t="shared" si="300"/>
        <v xml:space="preserve"> </v>
      </c>
      <c r="C1146" s="35" t="str">
        <f t="shared" si="303"/>
        <v xml:space="preserve">  </v>
      </c>
      <c r="D1146" s="35" t="str">
        <f t="shared" si="304"/>
        <v xml:space="preserve">  </v>
      </c>
      <c r="E1146" s="36" t="s">
        <v>183</v>
      </c>
      <c r="F1146" s="152">
        <v>11</v>
      </c>
      <c r="G1146" s="173">
        <v>3132</v>
      </c>
      <c r="H1146" s="179"/>
      <c r="I1146" s="179">
        <v>1721</v>
      </c>
      <c r="J1146" s="192" t="s">
        <v>124</v>
      </c>
      <c r="K1146" s="196">
        <v>0</v>
      </c>
      <c r="L1146" s="196">
        <v>0</v>
      </c>
      <c r="M1146" s="180">
        <f>K1146+L1146</f>
        <v>0</v>
      </c>
      <c r="N1146" s="38">
        <v>111</v>
      </c>
    </row>
    <row r="1147" spans="1:14" x14ac:dyDescent="0.3">
      <c r="C1147" s="35"/>
      <c r="D1147" s="35"/>
      <c r="E1147" s="36"/>
      <c r="F1147" s="152"/>
      <c r="G1147" s="173">
        <v>32</v>
      </c>
      <c r="H1147" s="174"/>
      <c r="I1147" s="174"/>
      <c r="J1147" s="175" t="s">
        <v>125</v>
      </c>
      <c r="K1147" s="176">
        <f>SUM(K1148,K1151)</f>
        <v>0</v>
      </c>
      <c r="L1147" s="176">
        <f>SUM(L1148,L1151)</f>
        <v>0</v>
      </c>
      <c r="M1147" s="176">
        <f t="shared" ref="M1147" si="305">SUM(M1148,M1151)</f>
        <v>0</v>
      </c>
    </row>
    <row r="1148" spans="1:14" x14ac:dyDescent="0.3">
      <c r="C1148" s="35"/>
      <c r="D1148" s="35"/>
      <c r="E1148" s="36"/>
      <c r="F1148" s="152"/>
      <c r="G1148" s="173">
        <v>321</v>
      </c>
      <c r="H1148" s="174"/>
      <c r="I1148" s="174"/>
      <c r="J1148" s="175" t="s">
        <v>126</v>
      </c>
      <c r="K1148" s="176">
        <f>SUM(K1149:K1150)</f>
        <v>0</v>
      </c>
      <c r="L1148" s="176">
        <f>SUM(L1149:L1150)</f>
        <v>0</v>
      </c>
      <c r="M1148" s="176">
        <f>SUM(M1149:M1150)</f>
        <v>0</v>
      </c>
      <c r="N1148" s="172"/>
    </row>
    <row r="1149" spans="1:14" x14ac:dyDescent="0.3">
      <c r="C1149" s="35"/>
      <c r="D1149" s="35"/>
      <c r="E1149" s="36" t="s">
        <v>183</v>
      </c>
      <c r="F1149" s="152">
        <v>11</v>
      </c>
      <c r="G1149" s="173">
        <v>3211</v>
      </c>
      <c r="H1149" s="179"/>
      <c r="I1149" s="179">
        <v>1722</v>
      </c>
      <c r="J1149" s="175" t="s">
        <v>127</v>
      </c>
      <c r="K1149" s="196">
        <v>0</v>
      </c>
      <c r="L1149" s="196">
        <v>0</v>
      </c>
      <c r="M1149" s="180">
        <f>K1149+L1149</f>
        <v>0</v>
      </c>
      <c r="N1149" s="38">
        <v>111</v>
      </c>
    </row>
    <row r="1150" spans="1:14" ht="26.4" x14ac:dyDescent="0.3">
      <c r="C1150" s="35"/>
      <c r="D1150" s="35"/>
      <c r="E1150" s="36" t="s">
        <v>183</v>
      </c>
      <c r="F1150" s="152">
        <v>11</v>
      </c>
      <c r="G1150" s="173">
        <v>3212</v>
      </c>
      <c r="H1150" s="179"/>
      <c r="I1150" s="179">
        <v>1723</v>
      </c>
      <c r="J1150" s="175" t="s">
        <v>128</v>
      </c>
      <c r="K1150" s="196">
        <v>0</v>
      </c>
      <c r="L1150" s="196">
        <v>0</v>
      </c>
      <c r="M1150" s="180">
        <f>K1150+L1150</f>
        <v>0</v>
      </c>
      <c r="N1150" s="38">
        <v>111</v>
      </c>
    </row>
    <row r="1151" spans="1:14" x14ac:dyDescent="0.3">
      <c r="A1151" s="27">
        <f t="shared" ref="A1151" si="306">G1151</f>
        <v>323</v>
      </c>
      <c r="B1151" s="28" t="str">
        <f t="shared" ref="B1151" si="307">IF(H1151&gt;0,F1151," ")</f>
        <v xml:space="preserve"> </v>
      </c>
      <c r="C1151" s="35" t="str">
        <f t="shared" ref="C1151" si="308">IF(H1151&gt;0,LEFT(E1151,3),"  ")</f>
        <v xml:space="preserve">  </v>
      </c>
      <c r="D1151" s="35" t="str">
        <f t="shared" ref="D1151" si="309">IF(H1151&gt;0,LEFT(E1151,4),"  ")</f>
        <v xml:space="preserve">  </v>
      </c>
      <c r="E1151" s="36"/>
      <c r="F1151" s="152"/>
      <c r="G1151" s="173">
        <v>323</v>
      </c>
      <c r="H1151" s="174"/>
      <c r="I1151" s="174"/>
      <c r="J1151" s="175" t="s">
        <v>136</v>
      </c>
      <c r="K1151" s="176">
        <f>SUM(K1152)</f>
        <v>0</v>
      </c>
      <c r="L1151" s="176">
        <f>SUM(L1152)</f>
        <v>0</v>
      </c>
      <c r="M1151" s="176">
        <f>SUM(M1152)</f>
        <v>0</v>
      </c>
      <c r="N1151" s="172"/>
    </row>
    <row r="1152" spans="1:14" x14ac:dyDescent="0.3">
      <c r="C1152" s="35"/>
      <c r="D1152" s="35"/>
      <c r="E1152" s="36" t="s">
        <v>183</v>
      </c>
      <c r="F1152" s="152">
        <v>11</v>
      </c>
      <c r="G1152" s="173">
        <v>3237</v>
      </c>
      <c r="H1152" s="179"/>
      <c r="I1152" s="179">
        <v>1724</v>
      </c>
      <c r="J1152" s="175" t="s">
        <v>143</v>
      </c>
      <c r="K1152" s="196">
        <v>0</v>
      </c>
      <c r="L1152" s="196">
        <v>0</v>
      </c>
      <c r="M1152" s="180">
        <f>K1152+L1152</f>
        <v>0</v>
      </c>
      <c r="N1152" s="38">
        <v>111</v>
      </c>
    </row>
    <row r="1153" spans="1:14" x14ac:dyDescent="0.3">
      <c r="A1153" s="27">
        <f t="shared" ref="A1153" si="310">G1153</f>
        <v>0</v>
      </c>
      <c r="B1153" s="28" t="str">
        <f t="shared" ref="B1153" si="311">IF(H1153&gt;0,F1153," ")</f>
        <v xml:space="preserve"> </v>
      </c>
      <c r="C1153" s="35" t="str">
        <f t="shared" ref="C1153" si="312">IF(H1153&gt;0,LEFT(E1153,3),"  ")</f>
        <v xml:space="preserve">  </v>
      </c>
      <c r="D1153" s="35" t="str">
        <f t="shared" ref="D1153" si="313">IF(H1153&gt;0,LEFT(E1153,4),"  ")</f>
        <v xml:space="preserve">  </v>
      </c>
      <c r="E1153" s="36"/>
      <c r="F1153" s="152"/>
      <c r="G1153" s="173"/>
      <c r="H1153" s="174"/>
      <c r="I1153" s="174"/>
      <c r="J1153" s="175"/>
      <c r="K1153" s="176"/>
      <c r="L1153" s="176"/>
      <c r="M1153" s="176"/>
      <c r="N1153" s="172"/>
    </row>
    <row r="1154" spans="1:14" ht="26.4" x14ac:dyDescent="0.3">
      <c r="C1154" s="35"/>
      <c r="D1154" s="35"/>
      <c r="E1154" s="162" t="s">
        <v>183</v>
      </c>
      <c r="F1154" s="152"/>
      <c r="G1154" s="181" t="s">
        <v>254</v>
      </c>
      <c r="H1154" s="164"/>
      <c r="I1154" s="164"/>
      <c r="J1154" s="165" t="s">
        <v>255</v>
      </c>
      <c r="K1154" s="182">
        <f>SUM(K1156)</f>
        <v>27376</v>
      </c>
      <c r="L1154" s="182">
        <f>SUM(L1156)</f>
        <v>0</v>
      </c>
      <c r="M1154" s="182">
        <f>SUM(M1156)</f>
        <v>27376</v>
      </c>
    </row>
    <row r="1155" spans="1:14" ht="26.4" x14ac:dyDescent="0.3">
      <c r="A1155" s="27">
        <f t="shared" ref="A1155" si="314">G1155</f>
        <v>52</v>
      </c>
      <c r="B1155" s="28" t="str">
        <f t="shared" ref="B1155" si="315">IF(H1155&gt;0,F1155," ")</f>
        <v xml:space="preserve"> </v>
      </c>
      <c r="C1155" s="35" t="str">
        <f t="shared" ref="C1155" si="316">IF(H1155&gt;0,LEFT(E1155,3),"  ")</f>
        <v xml:space="preserve">  </v>
      </c>
      <c r="D1155" s="35" t="str">
        <f t="shared" ref="D1155" si="317">IF(H1155&gt;0,LEFT(E1155,4),"  ")</f>
        <v xml:space="preserve">  </v>
      </c>
      <c r="E1155" s="167"/>
      <c r="F1155" s="152"/>
      <c r="G1155" s="168">
        <v>52</v>
      </c>
      <c r="H1155" s="169"/>
      <c r="I1155" s="169"/>
      <c r="J1155" s="170" t="s">
        <v>99</v>
      </c>
      <c r="K1155" s="171">
        <f t="shared" ref="K1155:M1155" si="318">SUMIF($F1156:$F1160,$G1155,K1156:K1160)</f>
        <v>27376</v>
      </c>
      <c r="L1155" s="171">
        <f t="shared" si="318"/>
        <v>0</v>
      </c>
      <c r="M1155" s="171">
        <f t="shared" si="318"/>
        <v>27376</v>
      </c>
      <c r="N1155" s="172"/>
    </row>
    <row r="1156" spans="1:14" x14ac:dyDescent="0.3">
      <c r="C1156" s="35"/>
      <c r="D1156" s="35"/>
      <c r="E1156" s="36"/>
      <c r="F1156" s="152"/>
      <c r="G1156" s="173">
        <v>3</v>
      </c>
      <c r="H1156" s="174"/>
      <c r="I1156" s="174"/>
      <c r="J1156" s="175" t="s">
        <v>118</v>
      </c>
      <c r="K1156" s="176">
        <f t="shared" ref="K1156:M1156" si="319">SUM(K1157)</f>
        <v>27376</v>
      </c>
      <c r="L1156" s="176">
        <f t="shared" si="319"/>
        <v>0</v>
      </c>
      <c r="M1156" s="176">
        <f t="shared" si="319"/>
        <v>27376</v>
      </c>
    </row>
    <row r="1157" spans="1:14" x14ac:dyDescent="0.3">
      <c r="C1157" s="35"/>
      <c r="D1157" s="35"/>
      <c r="E1157" s="36"/>
      <c r="F1157" s="152"/>
      <c r="G1157" s="173">
        <v>32</v>
      </c>
      <c r="H1157" s="174"/>
      <c r="I1157" s="174"/>
      <c r="J1157" s="175" t="s">
        <v>125</v>
      </c>
      <c r="K1157" s="176">
        <f>SUM(K1158)</f>
        <v>27376</v>
      </c>
      <c r="L1157" s="176">
        <f>SUM(L1158)</f>
        <v>0</v>
      </c>
      <c r="M1157" s="176">
        <f>SUM(M1158)</f>
        <v>27376</v>
      </c>
    </row>
    <row r="1158" spans="1:14" x14ac:dyDescent="0.3">
      <c r="C1158" s="35"/>
      <c r="D1158" s="35"/>
      <c r="E1158" s="36"/>
      <c r="F1158" s="152"/>
      <c r="G1158" s="173">
        <v>322</v>
      </c>
      <c r="H1158" s="174"/>
      <c r="I1158" s="174"/>
      <c r="J1158" s="175" t="s">
        <v>131</v>
      </c>
      <c r="K1158" s="176">
        <f>SUM(K1159:K1159)</f>
        <v>27376</v>
      </c>
      <c r="L1158" s="176">
        <f>SUM(L1159:L1159)</f>
        <v>0</v>
      </c>
      <c r="M1158" s="176">
        <f>SUM(M1159:M1159)</f>
        <v>27376</v>
      </c>
      <c r="N1158" s="172"/>
    </row>
    <row r="1159" spans="1:14" x14ac:dyDescent="0.3">
      <c r="A1159" s="27">
        <f t="shared" ref="A1159" si="320">G1159</f>
        <v>3222</v>
      </c>
      <c r="B1159" s="28" t="str">
        <f t="shared" ref="B1159" si="321">IF(H1159&gt;0,F1159," ")</f>
        <v xml:space="preserve"> </v>
      </c>
      <c r="C1159" s="35" t="str">
        <f t="shared" ref="C1159" si="322">IF(H1159&gt;0,LEFT(E1159,3),"  ")</f>
        <v xml:space="preserve">  </v>
      </c>
      <c r="D1159" s="35" t="str">
        <f t="shared" ref="D1159" si="323">IF(H1159&gt;0,LEFT(E1159,4),"  ")</f>
        <v xml:space="preserve">  </v>
      </c>
      <c r="E1159" s="36" t="s">
        <v>183</v>
      </c>
      <c r="F1159" s="152">
        <v>52</v>
      </c>
      <c r="G1159" s="173">
        <v>3222</v>
      </c>
      <c r="H1159" s="179"/>
      <c r="I1159" s="179">
        <v>1725</v>
      </c>
      <c r="J1159" s="175" t="s">
        <v>133</v>
      </c>
      <c r="K1159" s="196">
        <v>27376</v>
      </c>
      <c r="L1159" s="196">
        <v>0</v>
      </c>
      <c r="M1159" s="180">
        <f>K1159+L1159</f>
        <v>27376</v>
      </c>
      <c r="N1159" s="213">
        <v>5212</v>
      </c>
    </row>
    <row r="1160" spans="1:14" x14ac:dyDescent="0.3">
      <c r="C1160" s="35"/>
      <c r="D1160" s="35"/>
      <c r="E1160" s="36"/>
      <c r="F1160" s="152"/>
      <c r="G1160" s="173"/>
      <c r="H1160" s="174"/>
      <c r="I1160" s="174"/>
      <c r="J1160" s="175"/>
      <c r="K1160" s="176"/>
      <c r="L1160" s="176"/>
      <c r="M1160" s="176"/>
      <c r="N1160" s="172"/>
    </row>
    <row r="1161" spans="1:14" ht="26.4" x14ac:dyDescent="0.3">
      <c r="C1161" s="35"/>
      <c r="D1161" s="35"/>
      <c r="E1161" s="162" t="s">
        <v>183</v>
      </c>
      <c r="F1161" s="152"/>
      <c r="G1161" s="163" t="s">
        <v>256</v>
      </c>
      <c r="H1161" s="164"/>
      <c r="I1161" s="164"/>
      <c r="J1161" s="165" t="s">
        <v>269</v>
      </c>
      <c r="K1161" s="182">
        <f t="shared" ref="K1161:M1161" si="324">SUM(K1163)</f>
        <v>0</v>
      </c>
      <c r="L1161" s="182">
        <f t="shared" si="324"/>
        <v>0</v>
      </c>
      <c r="M1161" s="182">
        <f t="shared" si="324"/>
        <v>0</v>
      </c>
      <c r="N1161" s="172"/>
    </row>
    <row r="1162" spans="1:14" ht="26.4" x14ac:dyDescent="0.3">
      <c r="C1162" s="35"/>
      <c r="D1162" s="35"/>
      <c r="E1162" s="167"/>
      <c r="F1162" s="152"/>
      <c r="G1162" s="168">
        <v>52</v>
      </c>
      <c r="H1162" s="169"/>
      <c r="I1162" s="169"/>
      <c r="J1162" s="170" t="s">
        <v>99</v>
      </c>
      <c r="K1162" s="171">
        <f>SUMIF($F1163:$F1167,$G1162,K1163:K1167)</f>
        <v>0</v>
      </c>
      <c r="L1162" s="171">
        <f>SUMIF($F1163:$F1167,$G1162,L1163:L1167)</f>
        <v>0</v>
      </c>
      <c r="M1162" s="171">
        <f>SUMIF($F1163:$F1167,$G1162,M1163:M1167)</f>
        <v>0</v>
      </c>
      <c r="N1162" s="172"/>
    </row>
    <row r="1163" spans="1:14" x14ac:dyDescent="0.3">
      <c r="C1163" s="35"/>
      <c r="D1163" s="35"/>
      <c r="E1163" s="36"/>
      <c r="F1163" s="152"/>
      <c r="G1163" s="173">
        <v>3</v>
      </c>
      <c r="H1163" s="174"/>
      <c r="I1163" s="174"/>
      <c r="J1163" s="175" t="s">
        <v>118</v>
      </c>
      <c r="K1163" s="176">
        <f t="shared" ref="K1163:M1163" si="325">SUM(K1164)</f>
        <v>0</v>
      </c>
      <c r="L1163" s="176">
        <f t="shared" si="325"/>
        <v>0</v>
      </c>
      <c r="M1163" s="176">
        <f t="shared" si="325"/>
        <v>0</v>
      </c>
      <c r="N1163" s="172"/>
    </row>
    <row r="1164" spans="1:14" x14ac:dyDescent="0.3">
      <c r="C1164" s="35"/>
      <c r="D1164" s="35"/>
      <c r="E1164" s="36"/>
      <c r="F1164" s="152"/>
      <c r="G1164" s="173">
        <v>32</v>
      </c>
      <c r="H1164" s="174"/>
      <c r="I1164" s="174"/>
      <c r="J1164" s="175" t="s">
        <v>125</v>
      </c>
      <c r="K1164" s="176">
        <f>SUM(K1165)</f>
        <v>0</v>
      </c>
      <c r="L1164" s="176">
        <f>SUM(L1165)</f>
        <v>0</v>
      </c>
      <c r="M1164" s="176">
        <f>SUM(M1165)</f>
        <v>0</v>
      </c>
      <c r="N1164" s="172"/>
    </row>
    <row r="1165" spans="1:14" x14ac:dyDescent="0.3">
      <c r="A1165" s="27">
        <f t="shared" ref="A1165" si="326">G1165</f>
        <v>322</v>
      </c>
      <c r="B1165" s="28" t="str">
        <f t="shared" ref="B1165" si="327">IF(H1165&gt;0,F1165," ")</f>
        <v xml:space="preserve"> </v>
      </c>
      <c r="C1165" s="35" t="str">
        <f t="shared" ref="C1165" si="328">IF(H1165&gt;0,LEFT(E1165,3),"  ")</f>
        <v xml:space="preserve">  </v>
      </c>
      <c r="D1165" s="35" t="str">
        <f t="shared" ref="D1165" si="329">IF(H1165&gt;0,LEFT(E1165,4),"  ")</f>
        <v xml:space="preserve">  </v>
      </c>
      <c r="E1165" s="36"/>
      <c r="F1165" s="152"/>
      <c r="G1165" s="173">
        <v>322</v>
      </c>
      <c r="H1165" s="174"/>
      <c r="I1165" s="174"/>
      <c r="J1165" s="175" t="s">
        <v>131</v>
      </c>
      <c r="K1165" s="176">
        <f>SUM(K1166:K1166)</f>
        <v>0</v>
      </c>
      <c r="L1165" s="176">
        <f>SUM(L1166:L1166)</f>
        <v>0</v>
      </c>
      <c r="M1165" s="176">
        <f>SUM(M1166:M1166)</f>
        <v>0</v>
      </c>
      <c r="N1165" s="172"/>
    </row>
    <row r="1166" spans="1:14" x14ac:dyDescent="0.3">
      <c r="C1166" s="35"/>
      <c r="D1166" s="35"/>
      <c r="E1166" s="36" t="s">
        <v>183</v>
      </c>
      <c r="F1166" s="152">
        <v>52</v>
      </c>
      <c r="G1166" s="173">
        <v>3222</v>
      </c>
      <c r="H1166" s="179"/>
      <c r="I1166" s="179">
        <v>1726</v>
      </c>
      <c r="J1166" s="175" t="s">
        <v>133</v>
      </c>
      <c r="K1166" s="196">
        <v>0</v>
      </c>
      <c r="L1166" s="196">
        <v>0</v>
      </c>
      <c r="M1166" s="180">
        <f>K1166+L1166</f>
        <v>0</v>
      </c>
      <c r="N1166" s="211">
        <v>527</v>
      </c>
    </row>
    <row r="1167" spans="1:14" x14ac:dyDescent="0.3">
      <c r="C1167" s="35"/>
      <c r="D1167" s="35"/>
      <c r="E1167" s="36"/>
      <c r="F1167" s="152"/>
      <c r="G1167" s="173"/>
      <c r="H1167" s="174"/>
      <c r="I1167" s="174"/>
      <c r="J1167" s="175"/>
      <c r="K1167" s="176"/>
      <c r="L1167" s="176"/>
      <c r="M1167" s="176"/>
      <c r="N1167" s="172"/>
    </row>
    <row r="1168" spans="1:14" x14ac:dyDescent="0.3">
      <c r="C1168" s="35"/>
      <c r="D1168" s="35"/>
      <c r="E1168" s="162" t="s">
        <v>183</v>
      </c>
      <c r="F1168" s="152"/>
      <c r="G1168" s="199" t="s">
        <v>294</v>
      </c>
      <c r="H1168" s="164"/>
      <c r="I1168" s="164"/>
      <c r="J1168" s="200" t="s">
        <v>295</v>
      </c>
      <c r="K1168" s="182">
        <f t="shared" ref="K1168:M1168" si="330">SUM(K1170)</f>
        <v>0</v>
      </c>
      <c r="L1168" s="182">
        <f t="shared" si="330"/>
        <v>0</v>
      </c>
      <c r="M1168" s="182">
        <f t="shared" si="330"/>
        <v>0</v>
      </c>
      <c r="N1168" s="172"/>
    </row>
    <row r="1169" spans="1:14" ht="26.4" x14ac:dyDescent="0.3">
      <c r="A1169" s="27">
        <f t="shared" ref="A1169" si="331">G1169</f>
        <v>52</v>
      </c>
      <c r="B1169" s="28" t="str">
        <f t="shared" ref="B1169" si="332">IF(H1169&gt;0,F1169," ")</f>
        <v xml:space="preserve"> </v>
      </c>
      <c r="C1169" s="35" t="str">
        <f t="shared" ref="C1169" si="333">IF(H1169&gt;0,LEFT(E1169,3),"  ")</f>
        <v xml:space="preserve">  </v>
      </c>
      <c r="D1169" s="35" t="str">
        <f t="shared" ref="D1169" si="334">IF(H1169&gt;0,LEFT(E1169,4),"  ")</f>
        <v xml:space="preserve">  </v>
      </c>
      <c r="E1169" s="167"/>
      <c r="F1169" s="152"/>
      <c r="G1169" s="194">
        <v>52</v>
      </c>
      <c r="H1169" s="169"/>
      <c r="I1169" s="169"/>
      <c r="J1169" s="170" t="s">
        <v>99</v>
      </c>
      <c r="K1169" s="171">
        <f>SUMIF($F1170:$F1194,$G1169,K1170:K1194)</f>
        <v>0</v>
      </c>
      <c r="L1169" s="171">
        <f>SUMIF($F1170:$F1194,$G1169,L1170:L1194)</f>
        <v>0</v>
      </c>
      <c r="M1169" s="171">
        <f>SUMIF($F1170:$F1194,$G1169,M1170:M1194)</f>
        <v>0</v>
      </c>
      <c r="N1169" s="172"/>
    </row>
    <row r="1170" spans="1:14" x14ac:dyDescent="0.3">
      <c r="A1170" s="27">
        <f t="shared" si="302"/>
        <v>3</v>
      </c>
      <c r="B1170" s="28" t="str">
        <f t="shared" si="300"/>
        <v xml:space="preserve"> </v>
      </c>
      <c r="C1170" s="35" t="str">
        <f t="shared" si="303"/>
        <v xml:space="preserve">  </v>
      </c>
      <c r="D1170" s="35" t="str">
        <f t="shared" si="304"/>
        <v xml:space="preserve">  </v>
      </c>
      <c r="E1170" s="36"/>
      <c r="F1170" s="152"/>
      <c r="G1170" s="173">
        <v>3</v>
      </c>
      <c r="H1170" s="174"/>
      <c r="I1170" s="174"/>
      <c r="J1170" s="192" t="s">
        <v>118</v>
      </c>
      <c r="K1170" s="176">
        <f t="shared" ref="K1170:M1170" si="335">SUM(K1171,K1178)</f>
        <v>0</v>
      </c>
      <c r="L1170" s="176">
        <f t="shared" si="335"/>
        <v>0</v>
      </c>
      <c r="M1170" s="176">
        <f t="shared" si="335"/>
        <v>0</v>
      </c>
    </row>
    <row r="1171" spans="1:14" x14ac:dyDescent="0.3">
      <c r="A1171" s="27">
        <f t="shared" si="302"/>
        <v>31</v>
      </c>
      <c r="B1171" s="28" t="str">
        <f t="shared" si="300"/>
        <v xml:space="preserve"> </v>
      </c>
      <c r="C1171" s="35" t="str">
        <f t="shared" si="303"/>
        <v xml:space="preserve">  </v>
      </c>
      <c r="D1171" s="35" t="str">
        <f t="shared" si="304"/>
        <v xml:space="preserve">  </v>
      </c>
      <c r="E1171" s="36"/>
      <c r="F1171" s="152"/>
      <c r="G1171" s="173">
        <v>31</v>
      </c>
      <c r="H1171" s="174"/>
      <c r="I1171" s="174"/>
      <c r="J1171" s="192" t="s">
        <v>119</v>
      </c>
      <c r="K1171" s="176">
        <f t="shared" ref="K1171:M1171" si="336">SUM(K1172,K1174,K1176)</f>
        <v>0</v>
      </c>
      <c r="L1171" s="176">
        <f t="shared" si="336"/>
        <v>0</v>
      </c>
      <c r="M1171" s="176">
        <f t="shared" si="336"/>
        <v>0</v>
      </c>
      <c r="N1171" s="172"/>
    </row>
    <row r="1172" spans="1:14" x14ac:dyDescent="0.3">
      <c r="A1172" s="27">
        <f t="shared" si="302"/>
        <v>311</v>
      </c>
      <c r="B1172" s="28" t="str">
        <f t="shared" si="300"/>
        <v xml:space="preserve"> </v>
      </c>
      <c r="C1172" s="35" t="str">
        <f t="shared" si="303"/>
        <v xml:space="preserve">  </v>
      </c>
      <c r="D1172" s="35" t="str">
        <f t="shared" si="304"/>
        <v xml:space="preserve">  </v>
      </c>
      <c r="E1172" s="36"/>
      <c r="F1172" s="152"/>
      <c r="G1172" s="173">
        <v>311</v>
      </c>
      <c r="H1172" s="174"/>
      <c r="I1172" s="174"/>
      <c r="J1172" s="192" t="s">
        <v>120</v>
      </c>
      <c r="K1172" s="176">
        <f t="shared" ref="K1172:M1172" si="337">SUM(K1173:K1173)</f>
        <v>0</v>
      </c>
      <c r="L1172" s="176">
        <f t="shared" si="337"/>
        <v>0</v>
      </c>
      <c r="M1172" s="176">
        <f t="shared" si="337"/>
        <v>0</v>
      </c>
      <c r="N1172" s="172"/>
    </row>
    <row r="1173" spans="1:14" x14ac:dyDescent="0.3">
      <c r="B1173" s="28" t="str">
        <f t="shared" si="300"/>
        <v xml:space="preserve"> </v>
      </c>
      <c r="C1173" s="35"/>
      <c r="D1173" s="35"/>
      <c r="E1173" s="36" t="s">
        <v>183</v>
      </c>
      <c r="F1173" s="152">
        <v>52</v>
      </c>
      <c r="G1173" s="195">
        <v>3111</v>
      </c>
      <c r="H1173" s="179"/>
      <c r="I1173" s="179">
        <v>1727</v>
      </c>
      <c r="J1173" s="214" t="s">
        <v>121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x14ac:dyDescent="0.3">
      <c r="A1174" s="27">
        <f t="shared" ref="A1174:A1178" si="338">G1174</f>
        <v>312</v>
      </c>
      <c r="B1174" s="28" t="str">
        <f t="shared" si="300"/>
        <v xml:space="preserve"> </v>
      </c>
      <c r="C1174" s="35" t="str">
        <f t="shared" ref="C1174:C1178" si="339">IF(H1174&gt;0,LEFT(E1174,3),"  ")</f>
        <v xml:space="preserve">  </v>
      </c>
      <c r="D1174" s="35" t="str">
        <f t="shared" ref="D1174:D1178" si="340">IF(H1174&gt;0,LEFT(E1174,4),"  ")</f>
        <v xml:space="preserve">  </v>
      </c>
      <c r="E1174" s="36"/>
      <c r="F1174" s="152"/>
      <c r="G1174" s="173">
        <v>312</v>
      </c>
      <c r="H1174" s="174"/>
      <c r="I1174" s="174"/>
      <c r="J1174" s="192" t="s">
        <v>122</v>
      </c>
      <c r="K1174" s="176">
        <f t="shared" ref="K1174:M1174" si="341">SUM(K1175:K1175)</f>
        <v>0</v>
      </c>
      <c r="L1174" s="176">
        <f t="shared" si="341"/>
        <v>0</v>
      </c>
      <c r="M1174" s="176">
        <f t="shared" si="341"/>
        <v>0</v>
      </c>
      <c r="N1174" s="172"/>
    </row>
    <row r="1175" spans="1:14" x14ac:dyDescent="0.3">
      <c r="A1175" s="27">
        <f t="shared" si="338"/>
        <v>3121</v>
      </c>
      <c r="B1175" s="28" t="str">
        <f t="shared" si="300"/>
        <v xml:space="preserve"> </v>
      </c>
      <c r="C1175" s="35" t="str">
        <f t="shared" si="339"/>
        <v xml:space="preserve">  </v>
      </c>
      <c r="D1175" s="35" t="str">
        <f t="shared" si="340"/>
        <v xml:space="preserve">  </v>
      </c>
      <c r="E1175" s="36" t="s">
        <v>183</v>
      </c>
      <c r="F1175" s="152">
        <v>52</v>
      </c>
      <c r="G1175" s="173">
        <v>3121</v>
      </c>
      <c r="H1175" s="179"/>
      <c r="I1175" s="179">
        <v>1728</v>
      </c>
      <c r="J1175" s="214" t="s">
        <v>122</v>
      </c>
      <c r="K1175" s="196">
        <v>0</v>
      </c>
      <c r="L1175" s="196">
        <v>0</v>
      </c>
      <c r="M1175" s="196">
        <f>K1175+L1175</f>
        <v>0</v>
      </c>
      <c r="N1175" s="172">
        <v>5230</v>
      </c>
    </row>
    <row r="1176" spans="1:14" x14ac:dyDescent="0.3">
      <c r="A1176" s="27">
        <f t="shared" si="338"/>
        <v>313</v>
      </c>
      <c r="B1176" s="28" t="str">
        <f t="shared" si="300"/>
        <v xml:space="preserve"> </v>
      </c>
      <c r="C1176" s="35" t="str">
        <f t="shared" si="339"/>
        <v xml:space="preserve">  </v>
      </c>
      <c r="D1176" s="35" t="str">
        <f t="shared" si="340"/>
        <v xml:space="preserve">  </v>
      </c>
      <c r="E1176" s="36"/>
      <c r="F1176" s="152"/>
      <c r="G1176" s="173">
        <v>313</v>
      </c>
      <c r="H1176" s="174"/>
      <c r="I1176" s="174"/>
      <c r="J1176" s="192" t="s">
        <v>123</v>
      </c>
      <c r="K1176" s="176">
        <f t="shared" ref="K1176" si="342">SUM(K1177:K1177)</f>
        <v>0</v>
      </c>
      <c r="L1176" s="176">
        <f t="shared" ref="L1176:M1176" si="343">SUM(L1177:L1177)</f>
        <v>0</v>
      </c>
      <c r="M1176" s="176">
        <f t="shared" si="343"/>
        <v>0</v>
      </c>
      <c r="N1176" s="172"/>
    </row>
    <row r="1177" spans="1:14" ht="26.4" x14ac:dyDescent="0.3">
      <c r="A1177" s="27">
        <f t="shared" si="338"/>
        <v>3132</v>
      </c>
      <c r="B1177" s="28" t="str">
        <f t="shared" si="300"/>
        <v xml:space="preserve"> </v>
      </c>
      <c r="C1177" s="35" t="str">
        <f t="shared" si="339"/>
        <v xml:space="preserve">  </v>
      </c>
      <c r="D1177" s="35" t="str">
        <f t="shared" si="340"/>
        <v xml:space="preserve">  </v>
      </c>
      <c r="E1177" s="36" t="s">
        <v>183</v>
      </c>
      <c r="F1177" s="152">
        <v>52</v>
      </c>
      <c r="G1177" s="195">
        <v>3132</v>
      </c>
      <c r="H1177" s="179"/>
      <c r="I1177" s="179">
        <v>1729</v>
      </c>
      <c r="J1177" s="214" t="s">
        <v>124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3">
      <c r="A1178" s="27">
        <f t="shared" si="338"/>
        <v>32</v>
      </c>
      <c r="B1178" s="28" t="str">
        <f t="shared" si="300"/>
        <v xml:space="preserve"> </v>
      </c>
      <c r="C1178" s="35" t="str">
        <f t="shared" si="339"/>
        <v xml:space="preserve">  </v>
      </c>
      <c r="D1178" s="35" t="str">
        <f t="shared" si="340"/>
        <v xml:space="preserve">  </v>
      </c>
      <c r="E1178" s="36"/>
      <c r="F1178" s="152"/>
      <c r="G1178" s="173">
        <v>32</v>
      </c>
      <c r="H1178" s="174"/>
      <c r="I1178" s="174"/>
      <c r="J1178" s="192" t="s">
        <v>125</v>
      </c>
      <c r="K1178" s="176">
        <f>SUM(K1179,K1184,K1188,K1192)</f>
        <v>0</v>
      </c>
      <c r="L1178" s="176">
        <f>SUM(L1179,L1184,L1188,L1192)</f>
        <v>0</v>
      </c>
      <c r="M1178" s="176">
        <f>SUM(M1179,M1184,M1188,M1192)</f>
        <v>0</v>
      </c>
      <c r="N1178" s="172"/>
    </row>
    <row r="1179" spans="1:14" x14ac:dyDescent="0.3">
      <c r="A1179" s="27">
        <f t="shared" si="302"/>
        <v>321</v>
      </c>
      <c r="B1179" s="28" t="str">
        <f t="shared" si="300"/>
        <v xml:space="preserve"> </v>
      </c>
      <c r="C1179" s="35" t="str">
        <f t="shared" si="303"/>
        <v xml:space="preserve">  </v>
      </c>
      <c r="D1179" s="35" t="str">
        <f t="shared" si="304"/>
        <v xml:space="preserve">  </v>
      </c>
      <c r="E1179" s="36"/>
      <c r="F1179" s="152"/>
      <c r="G1179" s="173">
        <v>321</v>
      </c>
      <c r="H1179" s="174"/>
      <c r="I1179" s="174"/>
      <c r="J1179" s="192" t="s">
        <v>126</v>
      </c>
      <c r="K1179" s="176">
        <f t="shared" ref="K1179:M1179" si="344">SUM(K1180:K1183)</f>
        <v>0</v>
      </c>
      <c r="L1179" s="176">
        <f t="shared" si="344"/>
        <v>0</v>
      </c>
      <c r="M1179" s="176">
        <f t="shared" si="344"/>
        <v>0</v>
      </c>
      <c r="N1179" s="172"/>
    </row>
    <row r="1180" spans="1:14" x14ac:dyDescent="0.3">
      <c r="B1180" s="28" t="str">
        <f t="shared" si="300"/>
        <v xml:space="preserve"> </v>
      </c>
      <c r="C1180" s="35"/>
      <c r="D1180" s="35"/>
      <c r="E1180" s="36" t="s">
        <v>183</v>
      </c>
      <c r="F1180" s="152">
        <v>52</v>
      </c>
      <c r="G1180" s="173">
        <v>3211</v>
      </c>
      <c r="H1180" s="179"/>
      <c r="I1180" s="179">
        <v>1730</v>
      </c>
      <c r="J1180" s="214" t="s">
        <v>127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ht="26.4" x14ac:dyDescent="0.3">
      <c r="A1181" s="27">
        <f t="shared" si="302"/>
        <v>3212</v>
      </c>
      <c r="B1181" s="28" t="str">
        <f t="shared" si="300"/>
        <v xml:space="preserve"> </v>
      </c>
      <c r="C1181" s="35" t="str">
        <f t="shared" si="303"/>
        <v xml:space="preserve">  </v>
      </c>
      <c r="D1181" s="35" t="str">
        <f t="shared" si="304"/>
        <v xml:space="preserve">  </v>
      </c>
      <c r="E1181" s="36" t="s">
        <v>183</v>
      </c>
      <c r="F1181" s="152">
        <v>52</v>
      </c>
      <c r="G1181" s="173">
        <v>3212</v>
      </c>
      <c r="H1181" s="179"/>
      <c r="I1181" s="179">
        <v>1731</v>
      </c>
      <c r="J1181" s="214" t="s">
        <v>128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3">
      <c r="A1182" s="27">
        <f t="shared" si="302"/>
        <v>3213</v>
      </c>
      <c r="B1182" s="28" t="str">
        <f t="shared" si="300"/>
        <v xml:space="preserve"> </v>
      </c>
      <c r="C1182" s="35" t="str">
        <f t="shared" si="303"/>
        <v xml:space="preserve">  </v>
      </c>
      <c r="D1182" s="35" t="str">
        <f t="shared" si="304"/>
        <v xml:space="preserve">  </v>
      </c>
      <c r="E1182" s="36" t="s">
        <v>183</v>
      </c>
      <c r="F1182" s="152">
        <v>52</v>
      </c>
      <c r="G1182" s="173">
        <v>3213</v>
      </c>
      <c r="H1182" s="179"/>
      <c r="I1182" s="179">
        <v>1732</v>
      </c>
      <c r="J1182" s="214" t="s">
        <v>129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x14ac:dyDescent="0.3">
      <c r="A1183" s="27">
        <f t="shared" si="302"/>
        <v>3214</v>
      </c>
      <c r="B1183" s="28" t="str">
        <f t="shared" si="300"/>
        <v xml:space="preserve"> </v>
      </c>
      <c r="C1183" s="35" t="str">
        <f t="shared" si="303"/>
        <v xml:space="preserve">  </v>
      </c>
      <c r="D1183" s="35" t="str">
        <f t="shared" si="304"/>
        <v xml:space="preserve">  </v>
      </c>
      <c r="E1183" s="36" t="s">
        <v>183</v>
      </c>
      <c r="F1183" s="152">
        <v>52</v>
      </c>
      <c r="G1183" s="173">
        <v>3214</v>
      </c>
      <c r="H1183" s="179"/>
      <c r="I1183" s="179">
        <v>1733</v>
      </c>
      <c r="J1183" s="214" t="s">
        <v>130</v>
      </c>
      <c r="K1183" s="196">
        <v>0</v>
      </c>
      <c r="L1183" s="196">
        <v>0</v>
      </c>
      <c r="M1183" s="196">
        <f>K1183+L1183</f>
        <v>0</v>
      </c>
      <c r="N1183" s="172">
        <v>5230</v>
      </c>
    </row>
    <row r="1184" spans="1:14" x14ac:dyDescent="0.3">
      <c r="A1184" s="27">
        <f t="shared" si="302"/>
        <v>322</v>
      </c>
      <c r="B1184" s="28" t="str">
        <f t="shared" si="300"/>
        <v xml:space="preserve"> </v>
      </c>
      <c r="C1184" s="35" t="str">
        <f t="shared" si="303"/>
        <v xml:space="preserve">  </v>
      </c>
      <c r="D1184" s="35" t="str">
        <f t="shared" si="304"/>
        <v xml:space="preserve">  </v>
      </c>
      <c r="E1184" s="36"/>
      <c r="F1184" s="152"/>
      <c r="G1184" s="173">
        <v>322</v>
      </c>
      <c r="H1184" s="174"/>
      <c r="I1184" s="174"/>
      <c r="J1184" s="192" t="s">
        <v>131</v>
      </c>
      <c r="K1184" s="176">
        <f t="shared" ref="K1184" si="345">SUM(K1185:K1187)</f>
        <v>0</v>
      </c>
      <c r="L1184" s="176">
        <f t="shared" ref="L1184:M1184" si="346">SUM(L1185:L1187)</f>
        <v>0</v>
      </c>
      <c r="M1184" s="176">
        <f t="shared" si="346"/>
        <v>0</v>
      </c>
      <c r="N1184" s="172"/>
    </row>
    <row r="1185" spans="1:14" ht="26.4" x14ac:dyDescent="0.3">
      <c r="A1185" s="27">
        <f t="shared" si="302"/>
        <v>3221</v>
      </c>
      <c r="B1185" s="28" t="str">
        <f t="shared" si="300"/>
        <v xml:space="preserve"> </v>
      </c>
      <c r="C1185" s="35" t="str">
        <f t="shared" si="303"/>
        <v xml:space="preserve">  </v>
      </c>
      <c r="D1185" s="35" t="str">
        <f t="shared" si="304"/>
        <v xml:space="preserve">  </v>
      </c>
      <c r="E1185" s="36" t="s">
        <v>183</v>
      </c>
      <c r="F1185" s="152">
        <v>52</v>
      </c>
      <c r="G1185" s="173">
        <v>3221</v>
      </c>
      <c r="H1185" s="179"/>
      <c r="I1185" s="179">
        <v>1734</v>
      </c>
      <c r="J1185" s="214" t="s">
        <v>132</v>
      </c>
      <c r="K1185" s="196">
        <v>0</v>
      </c>
      <c r="L1185" s="196">
        <v>0</v>
      </c>
      <c r="M1185" s="196">
        <f>K1185+L1185</f>
        <v>0</v>
      </c>
      <c r="N1185" s="172">
        <v>5230</v>
      </c>
    </row>
    <row r="1186" spans="1:14" x14ac:dyDescent="0.3">
      <c r="A1186" s="27">
        <f t="shared" si="302"/>
        <v>3222</v>
      </c>
      <c r="B1186" s="28" t="str">
        <f t="shared" si="300"/>
        <v xml:space="preserve"> </v>
      </c>
      <c r="C1186" s="35" t="str">
        <f t="shared" si="303"/>
        <v xml:space="preserve">  </v>
      </c>
      <c r="D1186" s="35" t="str">
        <f t="shared" si="304"/>
        <v xml:space="preserve">  </v>
      </c>
      <c r="E1186" s="36" t="s">
        <v>183</v>
      </c>
      <c r="F1186" s="152">
        <v>52</v>
      </c>
      <c r="G1186" s="173">
        <v>3222</v>
      </c>
      <c r="H1186" s="179"/>
      <c r="I1186" s="179">
        <v>1735</v>
      </c>
      <c r="J1186" s="214" t="s">
        <v>133</v>
      </c>
      <c r="K1186" s="196">
        <v>0</v>
      </c>
      <c r="L1186" s="196">
        <v>0</v>
      </c>
      <c r="M1186" s="196">
        <f>K1186+L1186</f>
        <v>0</v>
      </c>
      <c r="N1186" s="172">
        <v>5230</v>
      </c>
    </row>
    <row r="1187" spans="1:14" x14ac:dyDescent="0.3">
      <c r="A1187" s="27">
        <f t="shared" si="302"/>
        <v>3223</v>
      </c>
      <c r="B1187" s="28" t="str">
        <f t="shared" si="300"/>
        <v xml:space="preserve"> </v>
      </c>
      <c r="C1187" s="35" t="str">
        <f t="shared" si="303"/>
        <v xml:space="preserve">  </v>
      </c>
      <c r="D1187" s="35" t="str">
        <f t="shared" si="304"/>
        <v xml:space="preserve">  </v>
      </c>
      <c r="E1187" s="36" t="s">
        <v>183</v>
      </c>
      <c r="F1187" s="152">
        <v>52</v>
      </c>
      <c r="G1187" s="173">
        <v>3223</v>
      </c>
      <c r="H1187" s="179"/>
      <c r="I1187" s="179">
        <v>1736</v>
      </c>
      <c r="J1187" s="214" t="s">
        <v>134</v>
      </c>
      <c r="K1187" s="196">
        <v>0</v>
      </c>
      <c r="L1187" s="196">
        <v>0</v>
      </c>
      <c r="M1187" s="196">
        <f>K1187+L1187</f>
        <v>0</v>
      </c>
      <c r="N1187" s="172">
        <v>5230</v>
      </c>
    </row>
    <row r="1188" spans="1:14" x14ac:dyDescent="0.3">
      <c r="A1188" s="27">
        <f t="shared" si="302"/>
        <v>323</v>
      </c>
      <c r="B1188" s="28" t="str">
        <f t="shared" si="300"/>
        <v xml:space="preserve"> </v>
      </c>
      <c r="C1188" s="35" t="str">
        <f t="shared" si="303"/>
        <v xml:space="preserve">  </v>
      </c>
      <c r="D1188" s="35" t="str">
        <f t="shared" si="304"/>
        <v xml:space="preserve">  </v>
      </c>
      <c r="E1188" s="36"/>
      <c r="F1188" s="152"/>
      <c r="G1188" s="173">
        <v>323</v>
      </c>
      <c r="H1188" s="174"/>
      <c r="I1188" s="174"/>
      <c r="J1188" s="192" t="s">
        <v>136</v>
      </c>
      <c r="K1188" s="176">
        <f>SUM(K1189:K1191)</f>
        <v>0</v>
      </c>
      <c r="L1188" s="176">
        <f>SUM(L1189:L1191)</f>
        <v>0</v>
      </c>
      <c r="M1188" s="176">
        <f>SUM(M1189:M1191)</f>
        <v>0</v>
      </c>
      <c r="N1188" s="172"/>
    </row>
    <row r="1189" spans="1:14" x14ac:dyDescent="0.3">
      <c r="A1189" s="27">
        <f t="shared" si="302"/>
        <v>3231</v>
      </c>
      <c r="B1189" s="28" t="str">
        <f t="shared" si="300"/>
        <v xml:space="preserve"> </v>
      </c>
      <c r="C1189" s="35" t="str">
        <f t="shared" si="303"/>
        <v xml:space="preserve">  </v>
      </c>
      <c r="D1189" s="35" t="str">
        <f t="shared" si="304"/>
        <v xml:space="preserve">  </v>
      </c>
      <c r="E1189" s="36" t="s">
        <v>183</v>
      </c>
      <c r="F1189" s="152">
        <v>52</v>
      </c>
      <c r="G1189" s="173">
        <v>3231</v>
      </c>
      <c r="H1189" s="179"/>
      <c r="I1189" s="179">
        <v>1737</v>
      </c>
      <c r="J1189" s="214" t="s">
        <v>137</v>
      </c>
      <c r="K1189" s="196">
        <v>0</v>
      </c>
      <c r="L1189" s="196">
        <v>0</v>
      </c>
      <c r="M1189" s="196">
        <f>K1189+L1189</f>
        <v>0</v>
      </c>
      <c r="N1189" s="172">
        <v>5230</v>
      </c>
    </row>
    <row r="1190" spans="1:14" x14ac:dyDescent="0.3">
      <c r="A1190" s="27">
        <f t="shared" si="302"/>
        <v>3237</v>
      </c>
      <c r="B1190" s="28" t="str">
        <f t="shared" si="300"/>
        <v xml:space="preserve"> </v>
      </c>
      <c r="C1190" s="35" t="str">
        <f t="shared" si="303"/>
        <v xml:space="preserve">  </v>
      </c>
      <c r="D1190" s="35" t="str">
        <f t="shared" si="304"/>
        <v xml:space="preserve">  </v>
      </c>
      <c r="E1190" s="36" t="s">
        <v>183</v>
      </c>
      <c r="F1190" s="152">
        <v>52</v>
      </c>
      <c r="G1190" s="173">
        <v>3237</v>
      </c>
      <c r="H1190" s="179"/>
      <c r="I1190" s="179">
        <v>1738</v>
      </c>
      <c r="J1190" s="214" t="s">
        <v>164</v>
      </c>
      <c r="K1190" s="196">
        <v>0</v>
      </c>
      <c r="L1190" s="196">
        <v>0</v>
      </c>
      <c r="M1190" s="196">
        <f>K1190+L1190</f>
        <v>0</v>
      </c>
      <c r="N1190" s="172">
        <v>5230</v>
      </c>
    </row>
    <row r="1191" spans="1:14" x14ac:dyDescent="0.3">
      <c r="A1191" s="27">
        <f t="shared" si="302"/>
        <v>3239</v>
      </c>
      <c r="B1191" s="28" t="str">
        <f t="shared" si="300"/>
        <v xml:space="preserve"> </v>
      </c>
      <c r="C1191" s="35" t="str">
        <f t="shared" si="303"/>
        <v xml:space="preserve">  </v>
      </c>
      <c r="D1191" s="35" t="str">
        <f t="shared" si="304"/>
        <v xml:space="preserve">  </v>
      </c>
      <c r="E1191" s="36" t="s">
        <v>183</v>
      </c>
      <c r="F1191" s="152">
        <v>52</v>
      </c>
      <c r="G1191" s="173">
        <v>3239</v>
      </c>
      <c r="H1191" s="179"/>
      <c r="I1191" s="179">
        <v>1739</v>
      </c>
      <c r="J1191" s="214" t="s">
        <v>145</v>
      </c>
      <c r="K1191" s="196">
        <v>0</v>
      </c>
      <c r="L1191" s="196">
        <v>0</v>
      </c>
      <c r="M1191" s="196">
        <f>K1191+L1191</f>
        <v>0</v>
      </c>
      <c r="N1191" s="172">
        <v>5230</v>
      </c>
    </row>
    <row r="1192" spans="1:14" ht="26.4" x14ac:dyDescent="0.3">
      <c r="A1192" s="27">
        <f t="shared" si="302"/>
        <v>329</v>
      </c>
      <c r="B1192" s="28" t="str">
        <f t="shared" si="300"/>
        <v xml:space="preserve"> </v>
      </c>
      <c r="C1192" s="35" t="str">
        <f t="shared" si="303"/>
        <v xml:space="preserve">  </v>
      </c>
      <c r="D1192" s="35" t="str">
        <f t="shared" si="304"/>
        <v xml:space="preserve">  </v>
      </c>
      <c r="E1192" s="36"/>
      <c r="F1192" s="152"/>
      <c r="G1192" s="173">
        <v>329</v>
      </c>
      <c r="H1192" s="174"/>
      <c r="I1192" s="174"/>
      <c r="J1192" s="192" t="s">
        <v>147</v>
      </c>
      <c r="K1192" s="176">
        <f>SUM(K1193:K1193)</f>
        <v>0</v>
      </c>
      <c r="L1192" s="176">
        <f>SUM(L1193:L1193)</f>
        <v>0</v>
      </c>
      <c r="M1192" s="176">
        <f>SUM(M1193:M1193)</f>
        <v>0</v>
      </c>
      <c r="N1192" s="172"/>
    </row>
    <row r="1193" spans="1:14" x14ac:dyDescent="0.3">
      <c r="A1193" s="27">
        <f t="shared" si="302"/>
        <v>3293</v>
      </c>
      <c r="B1193" s="28" t="str">
        <f t="shared" si="300"/>
        <v xml:space="preserve"> </v>
      </c>
      <c r="C1193" s="35" t="str">
        <f t="shared" si="303"/>
        <v xml:space="preserve">  </v>
      </c>
      <c r="D1193" s="35" t="str">
        <f t="shared" si="304"/>
        <v xml:space="preserve">  </v>
      </c>
      <c r="E1193" s="36" t="s">
        <v>183</v>
      </c>
      <c r="F1193" s="152">
        <v>52</v>
      </c>
      <c r="G1193" s="173">
        <v>3293</v>
      </c>
      <c r="H1193" s="179"/>
      <c r="I1193" s="179">
        <v>1740</v>
      </c>
      <c r="J1193" s="214" t="s">
        <v>149</v>
      </c>
      <c r="K1193" s="196">
        <v>0</v>
      </c>
      <c r="L1193" s="196">
        <v>0</v>
      </c>
      <c r="M1193" s="196">
        <f>K1193+L1193</f>
        <v>0</v>
      </c>
      <c r="N1193" s="172">
        <v>5230</v>
      </c>
    </row>
    <row r="1194" spans="1:14" x14ac:dyDescent="0.3">
      <c r="A1194" s="27">
        <f t="shared" si="302"/>
        <v>0</v>
      </c>
      <c r="B1194" s="28" t="str">
        <f t="shared" si="300"/>
        <v xml:space="preserve"> </v>
      </c>
      <c r="C1194" s="35" t="str">
        <f t="shared" si="303"/>
        <v xml:space="preserve">  </v>
      </c>
      <c r="D1194" s="35" t="str">
        <f t="shared" si="304"/>
        <v xml:space="preserve">  </v>
      </c>
      <c r="E1194" s="36"/>
      <c r="F1194" s="152"/>
      <c r="G1194" s="173"/>
      <c r="H1194" s="174"/>
      <c r="I1194" s="174"/>
      <c r="J1194" s="175"/>
      <c r="K1194" s="176"/>
      <c r="L1194" s="176"/>
      <c r="M1194" s="176"/>
    </row>
    <row r="1195" spans="1:14" x14ac:dyDescent="0.3">
      <c r="A1195" s="27" t="str">
        <f t="shared" si="302"/>
        <v>T 1207 21</v>
      </c>
      <c r="B1195" s="28" t="str">
        <f t="shared" si="300"/>
        <v xml:space="preserve"> </v>
      </c>
      <c r="C1195" s="35" t="str">
        <f t="shared" si="303"/>
        <v xml:space="preserve">  </v>
      </c>
      <c r="D1195" s="35" t="str">
        <f t="shared" si="304"/>
        <v xml:space="preserve">  </v>
      </c>
      <c r="E1195" s="162" t="s">
        <v>183</v>
      </c>
      <c r="F1195" s="152"/>
      <c r="G1195" s="181" t="s">
        <v>257</v>
      </c>
      <c r="H1195" s="164"/>
      <c r="I1195" s="164"/>
      <c r="J1195" s="165" t="s">
        <v>258</v>
      </c>
      <c r="K1195" s="182">
        <f>SUM(K1197)</f>
        <v>0</v>
      </c>
      <c r="L1195" s="182">
        <f>SUM(L1197)</f>
        <v>0</v>
      </c>
      <c r="M1195" s="182">
        <f>SUM(M1197)</f>
        <v>0</v>
      </c>
      <c r="N1195" s="172"/>
    </row>
    <row r="1196" spans="1:14" ht="26.4" x14ac:dyDescent="0.3">
      <c r="A1196" s="27">
        <f t="shared" si="302"/>
        <v>11</v>
      </c>
      <c r="B1196" s="28" t="str">
        <f t="shared" si="300"/>
        <v xml:space="preserve"> </v>
      </c>
      <c r="C1196" s="35" t="str">
        <f t="shared" si="303"/>
        <v xml:space="preserve">  </v>
      </c>
      <c r="D1196" s="35" t="str">
        <f t="shared" si="304"/>
        <v xml:space="preserve">  </v>
      </c>
      <c r="E1196" s="167"/>
      <c r="F1196" s="152"/>
      <c r="G1196" s="168">
        <v>11</v>
      </c>
      <c r="H1196" s="169"/>
      <c r="I1196" s="169"/>
      <c r="J1196" s="170" t="s">
        <v>96</v>
      </c>
      <c r="K1196" s="171">
        <f t="shared" ref="K1196:M1196" si="347">SUMIF($F1197:$F1211,$G1196,K1197:K1211)</f>
        <v>0</v>
      </c>
      <c r="L1196" s="171">
        <f t="shared" si="347"/>
        <v>0</v>
      </c>
      <c r="M1196" s="171">
        <f t="shared" si="347"/>
        <v>0</v>
      </c>
      <c r="N1196" s="172"/>
    </row>
    <row r="1197" spans="1:14" x14ac:dyDescent="0.3">
      <c r="B1197" s="28" t="str">
        <f t="shared" si="300"/>
        <v xml:space="preserve"> </v>
      </c>
      <c r="C1197" s="35"/>
      <c r="D1197" s="35"/>
      <c r="E1197" s="36"/>
      <c r="F1197" s="152"/>
      <c r="G1197" s="173">
        <v>3</v>
      </c>
      <c r="H1197" s="174"/>
      <c r="I1197" s="174"/>
      <c r="J1197" s="175" t="s">
        <v>118</v>
      </c>
      <c r="K1197" s="176">
        <f t="shared" ref="K1197:M1197" si="348">SUM(K1198,K1205)</f>
        <v>0</v>
      </c>
      <c r="L1197" s="176">
        <f t="shared" si="348"/>
        <v>0</v>
      </c>
      <c r="M1197" s="176">
        <f t="shared" si="348"/>
        <v>0</v>
      </c>
    </row>
    <row r="1198" spans="1:14" x14ac:dyDescent="0.3">
      <c r="A1198" s="27">
        <f t="shared" si="302"/>
        <v>31</v>
      </c>
      <c r="B1198" s="28" t="str">
        <f t="shared" si="300"/>
        <v xml:space="preserve"> </v>
      </c>
      <c r="C1198" s="35" t="str">
        <f t="shared" si="303"/>
        <v xml:space="preserve">  </v>
      </c>
      <c r="D1198" s="35" t="str">
        <f t="shared" si="304"/>
        <v xml:space="preserve">  </v>
      </c>
      <c r="E1198" s="36"/>
      <c r="F1198" s="152"/>
      <c r="G1198" s="173">
        <v>31</v>
      </c>
      <c r="H1198" s="174"/>
      <c r="I1198" s="174"/>
      <c r="J1198" s="175" t="s">
        <v>119</v>
      </c>
      <c r="K1198" s="176">
        <f>SUM(K1199,K1201,K1203)</f>
        <v>0</v>
      </c>
      <c r="L1198" s="176">
        <f>SUM(L1199,L1201,L1203)</f>
        <v>0</v>
      </c>
      <c r="M1198" s="176">
        <f>SUM(M1199,M1201,M1203)</f>
        <v>0</v>
      </c>
    </row>
    <row r="1199" spans="1:14" x14ac:dyDescent="0.3">
      <c r="A1199" s="27">
        <f t="shared" si="302"/>
        <v>311</v>
      </c>
      <c r="B1199" s="28" t="str">
        <f t="shared" si="300"/>
        <v xml:space="preserve"> </v>
      </c>
      <c r="C1199" s="35" t="str">
        <f t="shared" si="303"/>
        <v xml:space="preserve">  </v>
      </c>
      <c r="D1199" s="35" t="str">
        <f t="shared" si="304"/>
        <v xml:space="preserve">  </v>
      </c>
      <c r="E1199" s="36"/>
      <c r="F1199" s="152"/>
      <c r="G1199" s="173">
        <v>311</v>
      </c>
      <c r="H1199" s="174"/>
      <c r="I1199" s="174"/>
      <c r="J1199" s="175" t="s">
        <v>120</v>
      </c>
      <c r="K1199" s="176">
        <f>SUM(K1200)</f>
        <v>0</v>
      </c>
      <c r="L1199" s="176">
        <f>SUM(L1200)</f>
        <v>0</v>
      </c>
      <c r="M1199" s="176">
        <f>SUM(M1200)</f>
        <v>0</v>
      </c>
    </row>
    <row r="1200" spans="1:14" x14ac:dyDescent="0.3">
      <c r="A1200" s="27">
        <f t="shared" si="302"/>
        <v>3111</v>
      </c>
      <c r="B1200" s="28" t="str">
        <f t="shared" si="300"/>
        <v xml:space="preserve"> </v>
      </c>
      <c r="C1200" s="35" t="str">
        <f t="shared" si="303"/>
        <v xml:space="preserve">  </v>
      </c>
      <c r="D1200" s="35" t="str">
        <f t="shared" si="304"/>
        <v xml:space="preserve">  </v>
      </c>
      <c r="E1200" s="36" t="s">
        <v>183</v>
      </c>
      <c r="F1200" s="152">
        <v>11</v>
      </c>
      <c r="G1200" s="173">
        <v>3111</v>
      </c>
      <c r="H1200" s="179"/>
      <c r="I1200" s="179">
        <v>1741</v>
      </c>
      <c r="J1200" s="175" t="s">
        <v>121</v>
      </c>
      <c r="K1200" s="196">
        <v>0</v>
      </c>
      <c r="L1200" s="196">
        <v>0</v>
      </c>
      <c r="M1200" s="180">
        <f>K1200+L1200</f>
        <v>0</v>
      </c>
      <c r="N1200" s="38">
        <v>111</v>
      </c>
    </row>
    <row r="1201" spans="1:14" x14ac:dyDescent="0.3">
      <c r="A1201" s="27">
        <f t="shared" si="302"/>
        <v>312</v>
      </c>
      <c r="B1201" s="28" t="str">
        <f t="shared" si="300"/>
        <v xml:space="preserve"> </v>
      </c>
      <c r="C1201" s="35" t="str">
        <f t="shared" si="303"/>
        <v xml:space="preserve">  </v>
      </c>
      <c r="D1201" s="35" t="str">
        <f t="shared" si="304"/>
        <v xml:space="preserve">  </v>
      </c>
      <c r="E1201" s="36"/>
      <c r="F1201" s="152"/>
      <c r="G1201" s="173">
        <v>312</v>
      </c>
      <c r="H1201" s="174"/>
      <c r="I1201" s="174"/>
      <c r="J1201" s="175" t="s">
        <v>122</v>
      </c>
      <c r="K1201" s="176">
        <f>SUM(K1202)</f>
        <v>0</v>
      </c>
      <c r="L1201" s="176">
        <f>SUM(L1202)</f>
        <v>0</v>
      </c>
      <c r="M1201" s="176">
        <f>SUM(M1202)</f>
        <v>0</v>
      </c>
    </row>
    <row r="1202" spans="1:14" x14ac:dyDescent="0.3">
      <c r="A1202" s="27">
        <f t="shared" si="302"/>
        <v>3121</v>
      </c>
      <c r="B1202" s="28" t="str">
        <f t="shared" si="300"/>
        <v xml:space="preserve"> </v>
      </c>
      <c r="C1202" s="35" t="str">
        <f t="shared" si="303"/>
        <v xml:space="preserve">  </v>
      </c>
      <c r="D1202" s="35" t="str">
        <f t="shared" si="304"/>
        <v xml:space="preserve">  </v>
      </c>
      <c r="E1202" s="36" t="s">
        <v>183</v>
      </c>
      <c r="F1202" s="152">
        <v>11</v>
      </c>
      <c r="G1202" s="173">
        <v>3121</v>
      </c>
      <c r="H1202" s="179"/>
      <c r="I1202" s="179">
        <v>1742</v>
      </c>
      <c r="J1202" s="175" t="s">
        <v>122</v>
      </c>
      <c r="K1202" s="196">
        <v>0</v>
      </c>
      <c r="L1202" s="196">
        <v>0</v>
      </c>
      <c r="M1202" s="180">
        <f>K1202+L1202</f>
        <v>0</v>
      </c>
      <c r="N1202" s="38">
        <v>111</v>
      </c>
    </row>
    <row r="1203" spans="1:14" x14ac:dyDescent="0.3">
      <c r="A1203" s="27">
        <f t="shared" si="302"/>
        <v>313</v>
      </c>
      <c r="B1203" s="28" t="str">
        <f t="shared" si="300"/>
        <v xml:space="preserve"> </v>
      </c>
      <c r="C1203" s="35" t="str">
        <f t="shared" si="303"/>
        <v xml:space="preserve">  </v>
      </c>
      <c r="D1203" s="35" t="str">
        <f t="shared" si="304"/>
        <v xml:space="preserve">  </v>
      </c>
      <c r="E1203" s="36"/>
      <c r="F1203" s="152"/>
      <c r="G1203" s="173">
        <v>313</v>
      </c>
      <c r="H1203" s="174"/>
      <c r="I1203" s="174"/>
      <c r="J1203" s="175" t="s">
        <v>123</v>
      </c>
      <c r="K1203" s="176">
        <f>SUM(K1204:K1204)</f>
        <v>0</v>
      </c>
      <c r="L1203" s="176">
        <f>SUM(L1204:L1204)</f>
        <v>0</v>
      </c>
      <c r="M1203" s="176">
        <f>SUM(M1204:M1204)</f>
        <v>0</v>
      </c>
    </row>
    <row r="1204" spans="1:14" ht="26.4" x14ac:dyDescent="0.3">
      <c r="A1204" s="27">
        <f t="shared" si="302"/>
        <v>3132</v>
      </c>
      <c r="B1204" s="28" t="str">
        <f t="shared" si="300"/>
        <v xml:space="preserve"> </v>
      </c>
      <c r="C1204" s="35" t="str">
        <f t="shared" si="303"/>
        <v xml:space="preserve">  </v>
      </c>
      <c r="D1204" s="35" t="str">
        <f t="shared" si="304"/>
        <v xml:space="preserve">  </v>
      </c>
      <c r="E1204" s="36" t="s">
        <v>183</v>
      </c>
      <c r="F1204" s="152">
        <v>11</v>
      </c>
      <c r="G1204" s="173">
        <v>3132</v>
      </c>
      <c r="H1204" s="179"/>
      <c r="I1204" s="179">
        <v>1743</v>
      </c>
      <c r="J1204" s="175" t="s">
        <v>124</v>
      </c>
      <c r="K1204" s="196">
        <v>0</v>
      </c>
      <c r="L1204" s="196">
        <v>0</v>
      </c>
      <c r="M1204" s="180">
        <f>K1204+L1204</f>
        <v>0</v>
      </c>
      <c r="N1204" s="38">
        <v>111</v>
      </c>
    </row>
    <row r="1205" spans="1:14" x14ac:dyDescent="0.3">
      <c r="A1205" s="27">
        <f t="shared" si="302"/>
        <v>32</v>
      </c>
      <c r="B1205" s="28" t="str">
        <f t="shared" si="300"/>
        <v xml:space="preserve"> </v>
      </c>
      <c r="C1205" s="35" t="str">
        <f t="shared" si="303"/>
        <v xml:space="preserve">  </v>
      </c>
      <c r="D1205" s="35" t="str">
        <f t="shared" si="304"/>
        <v xml:space="preserve">  </v>
      </c>
      <c r="E1205" s="36"/>
      <c r="F1205" s="152"/>
      <c r="G1205" s="173">
        <v>32</v>
      </c>
      <c r="H1205" s="174"/>
      <c r="I1205" s="174"/>
      <c r="J1205" s="175" t="s">
        <v>125</v>
      </c>
      <c r="K1205" s="176">
        <f>SUM(K1206,K1209)</f>
        <v>0</v>
      </c>
      <c r="L1205" s="176">
        <f>SUM(L1206,L1209)</f>
        <v>0</v>
      </c>
      <c r="M1205" s="176">
        <f>SUM(M1206,M1209)</f>
        <v>0</v>
      </c>
    </row>
    <row r="1206" spans="1:14" x14ac:dyDescent="0.3">
      <c r="A1206" s="27">
        <f t="shared" si="302"/>
        <v>321</v>
      </c>
      <c r="B1206" s="28" t="str">
        <f t="shared" si="300"/>
        <v xml:space="preserve"> </v>
      </c>
      <c r="C1206" s="35" t="str">
        <f t="shared" si="303"/>
        <v xml:space="preserve">  </v>
      </c>
      <c r="D1206" s="35" t="str">
        <f t="shared" si="304"/>
        <v xml:space="preserve">  </v>
      </c>
      <c r="E1206" s="36"/>
      <c r="F1206" s="152"/>
      <c r="G1206" s="173">
        <v>321</v>
      </c>
      <c r="H1206" s="174"/>
      <c r="I1206" s="174"/>
      <c r="J1206" s="175" t="s">
        <v>126</v>
      </c>
      <c r="K1206" s="176">
        <f>SUM(K1207:K1208)</f>
        <v>0</v>
      </c>
      <c r="L1206" s="176">
        <f>SUM(L1207:L1208)</f>
        <v>0</v>
      </c>
      <c r="M1206" s="176">
        <f>SUM(M1207:M1208)</f>
        <v>0</v>
      </c>
    </row>
    <row r="1207" spans="1:14" x14ac:dyDescent="0.3">
      <c r="A1207" s="27">
        <f t="shared" si="302"/>
        <v>3211</v>
      </c>
      <c r="B1207" s="28" t="str">
        <f t="shared" si="300"/>
        <v xml:space="preserve"> </v>
      </c>
      <c r="C1207" s="35" t="str">
        <f t="shared" si="303"/>
        <v xml:space="preserve">  </v>
      </c>
      <c r="D1207" s="35" t="str">
        <f t="shared" si="304"/>
        <v xml:space="preserve">  </v>
      </c>
      <c r="E1207" s="36" t="s">
        <v>183</v>
      </c>
      <c r="F1207" s="152">
        <v>11</v>
      </c>
      <c r="G1207" s="173">
        <v>3211</v>
      </c>
      <c r="H1207" s="179"/>
      <c r="I1207" s="179">
        <v>1744</v>
      </c>
      <c r="J1207" s="175" t="s">
        <v>127</v>
      </c>
      <c r="K1207" s="196">
        <v>0</v>
      </c>
      <c r="L1207" s="196">
        <v>0</v>
      </c>
      <c r="M1207" s="180">
        <f>K1207+L1207</f>
        <v>0</v>
      </c>
      <c r="N1207" s="38">
        <v>111</v>
      </c>
    </row>
    <row r="1208" spans="1:14" ht="26.4" x14ac:dyDescent="0.3">
      <c r="A1208" s="27">
        <f t="shared" si="302"/>
        <v>3212</v>
      </c>
      <c r="B1208" s="28" t="str">
        <f t="shared" si="300"/>
        <v xml:space="preserve"> </v>
      </c>
      <c r="C1208" s="35" t="str">
        <f t="shared" si="303"/>
        <v xml:space="preserve">  </v>
      </c>
      <c r="D1208" s="35" t="str">
        <f t="shared" si="304"/>
        <v xml:space="preserve">  </v>
      </c>
      <c r="E1208" s="36" t="s">
        <v>183</v>
      </c>
      <c r="F1208" s="152">
        <v>11</v>
      </c>
      <c r="G1208" s="173">
        <v>3212</v>
      </c>
      <c r="H1208" s="179"/>
      <c r="I1208" s="179">
        <v>1745</v>
      </c>
      <c r="J1208" s="175" t="s">
        <v>128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3">
      <c r="A1209" s="27">
        <f t="shared" si="302"/>
        <v>322</v>
      </c>
      <c r="B1209" s="28" t="str">
        <f t="shared" si="300"/>
        <v xml:space="preserve"> </v>
      </c>
      <c r="C1209" s="35" t="str">
        <f t="shared" si="303"/>
        <v xml:space="preserve">  </v>
      </c>
      <c r="D1209" s="35" t="str">
        <f t="shared" si="304"/>
        <v xml:space="preserve">  </v>
      </c>
      <c r="E1209" s="36"/>
      <c r="F1209" s="152"/>
      <c r="G1209" s="173">
        <v>322</v>
      </c>
      <c r="H1209" s="174"/>
      <c r="I1209" s="174"/>
      <c r="J1209" s="175" t="s">
        <v>131</v>
      </c>
      <c r="K1209" s="176">
        <f t="shared" ref="K1209:M1209" si="349">SUM(K1210)</f>
        <v>0</v>
      </c>
      <c r="L1209" s="176">
        <f t="shared" si="349"/>
        <v>0</v>
      </c>
      <c r="M1209" s="176">
        <f t="shared" si="349"/>
        <v>0</v>
      </c>
    </row>
    <row r="1210" spans="1:14" x14ac:dyDescent="0.3">
      <c r="A1210" s="27">
        <f>G1210</f>
        <v>3222</v>
      </c>
      <c r="B1210" s="28" t="str">
        <f t="shared" si="300"/>
        <v xml:space="preserve"> </v>
      </c>
      <c r="C1210" s="35" t="str">
        <f t="shared" si="303"/>
        <v xml:space="preserve">  </v>
      </c>
      <c r="D1210" s="35" t="str">
        <f t="shared" si="304"/>
        <v xml:space="preserve">  </v>
      </c>
      <c r="E1210" s="36" t="s">
        <v>183</v>
      </c>
      <c r="F1210" s="152">
        <v>11</v>
      </c>
      <c r="G1210" s="173">
        <v>3222</v>
      </c>
      <c r="H1210" s="179"/>
      <c r="I1210" s="179">
        <v>1746</v>
      </c>
      <c r="J1210" s="175" t="s">
        <v>133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3">
      <c r="A1211" s="27">
        <f t="shared" si="302"/>
        <v>0</v>
      </c>
      <c r="B1211" s="28" t="str">
        <f t="shared" si="300"/>
        <v xml:space="preserve"> </v>
      </c>
      <c r="C1211" s="35" t="str">
        <f t="shared" si="303"/>
        <v xml:space="preserve">  </v>
      </c>
      <c r="D1211" s="35" t="str">
        <f t="shared" si="304"/>
        <v xml:space="preserve">  </v>
      </c>
      <c r="E1211" s="36"/>
      <c r="F1211" s="152"/>
      <c r="G1211" s="173"/>
      <c r="H1211" s="174"/>
      <c r="I1211" s="174"/>
      <c r="J1211" s="175"/>
      <c r="K1211" s="176"/>
      <c r="L1211" s="176"/>
      <c r="M1211" s="176"/>
    </row>
    <row r="1212" spans="1:14" x14ac:dyDescent="0.3">
      <c r="A1212" s="27" t="str">
        <f t="shared" si="302"/>
        <v>T 1207 22</v>
      </c>
      <c r="B1212" s="28" t="str">
        <f t="shared" si="300"/>
        <v xml:space="preserve"> </v>
      </c>
      <c r="C1212" s="35" t="str">
        <f t="shared" si="303"/>
        <v xml:space="preserve">  </v>
      </c>
      <c r="D1212" s="35" t="str">
        <f t="shared" si="304"/>
        <v xml:space="preserve">  </v>
      </c>
      <c r="E1212" s="162" t="s">
        <v>183</v>
      </c>
      <c r="F1212" s="152"/>
      <c r="G1212" s="181" t="s">
        <v>259</v>
      </c>
      <c r="H1212" s="164"/>
      <c r="I1212" s="164"/>
      <c r="J1212" s="165" t="s">
        <v>260</v>
      </c>
      <c r="K1212" s="182">
        <f t="shared" ref="K1212:M1212" si="350">SUM(K1214)</f>
        <v>0</v>
      </c>
      <c r="L1212" s="182">
        <f t="shared" si="350"/>
        <v>0</v>
      </c>
      <c r="M1212" s="182">
        <f t="shared" si="350"/>
        <v>0</v>
      </c>
      <c r="N1212" s="172"/>
    </row>
    <row r="1213" spans="1:14" ht="26.4" x14ac:dyDescent="0.3">
      <c r="A1213" s="27">
        <f t="shared" si="302"/>
        <v>11</v>
      </c>
      <c r="B1213" s="28" t="str">
        <f t="shared" si="300"/>
        <v xml:space="preserve"> </v>
      </c>
      <c r="C1213" s="35" t="str">
        <f t="shared" si="303"/>
        <v xml:space="preserve">  </v>
      </c>
      <c r="D1213" s="35" t="str">
        <f t="shared" si="304"/>
        <v xml:space="preserve">  </v>
      </c>
      <c r="E1213" s="167"/>
      <c r="F1213" s="152"/>
      <c r="G1213" s="168">
        <v>11</v>
      </c>
      <c r="H1213" s="169"/>
      <c r="I1213" s="169"/>
      <c r="J1213" s="170" t="s">
        <v>96</v>
      </c>
      <c r="K1213" s="171">
        <f t="shared" ref="K1213:M1213" si="351">SUMIF($F1214:$F1231,$G1213,K1214:K1231)</f>
        <v>0</v>
      </c>
      <c r="L1213" s="171">
        <f t="shared" si="351"/>
        <v>0</v>
      </c>
      <c r="M1213" s="171">
        <f t="shared" si="351"/>
        <v>0</v>
      </c>
      <c r="N1213" s="172"/>
    </row>
    <row r="1214" spans="1:14" x14ac:dyDescent="0.3">
      <c r="A1214" s="27">
        <f t="shared" si="302"/>
        <v>3</v>
      </c>
      <c r="B1214" s="28" t="str">
        <f t="shared" si="300"/>
        <v xml:space="preserve"> </v>
      </c>
      <c r="C1214" s="35" t="str">
        <f t="shared" si="303"/>
        <v xml:space="preserve">  </v>
      </c>
      <c r="D1214" s="35" t="str">
        <f t="shared" si="304"/>
        <v xml:space="preserve">  </v>
      </c>
      <c r="E1214" s="36"/>
      <c r="F1214" s="152"/>
      <c r="G1214" s="173">
        <v>3</v>
      </c>
      <c r="H1214" s="174"/>
      <c r="I1214" s="174"/>
      <c r="J1214" s="175" t="s">
        <v>118</v>
      </c>
      <c r="K1214" s="176">
        <f>SUM(K1215,K1220)</f>
        <v>0</v>
      </c>
      <c r="L1214" s="176">
        <f>SUM(L1215,L1220)</f>
        <v>0</v>
      </c>
      <c r="M1214" s="176">
        <f>SUM(M1215,M1220)</f>
        <v>0</v>
      </c>
      <c r="N1214" s="172"/>
    </row>
    <row r="1215" spans="1:14" x14ac:dyDescent="0.3">
      <c r="A1215" s="27">
        <f t="shared" si="302"/>
        <v>31</v>
      </c>
      <c r="B1215" s="28" t="str">
        <f t="shared" si="300"/>
        <v xml:space="preserve"> </v>
      </c>
      <c r="C1215" s="35" t="str">
        <f t="shared" si="303"/>
        <v xml:space="preserve">  </v>
      </c>
      <c r="D1215" s="35" t="str">
        <f t="shared" si="304"/>
        <v xml:space="preserve">  </v>
      </c>
      <c r="E1215" s="36"/>
      <c r="F1215" s="152"/>
      <c r="G1215" s="173">
        <v>31</v>
      </c>
      <c r="H1215" s="174"/>
      <c r="I1215" s="174"/>
      <c r="J1215" s="175" t="s">
        <v>119</v>
      </c>
      <c r="K1215" s="176">
        <f>SUM(K1216,K1218)</f>
        <v>0</v>
      </c>
      <c r="L1215" s="176">
        <f>SUM(L1216,L1218)</f>
        <v>0</v>
      </c>
      <c r="M1215" s="176">
        <f>SUM(M1216,M1218)</f>
        <v>0</v>
      </c>
      <c r="N1215" s="172"/>
    </row>
    <row r="1216" spans="1:14" x14ac:dyDescent="0.3">
      <c r="A1216" s="27">
        <f t="shared" si="302"/>
        <v>311</v>
      </c>
      <c r="B1216" s="28" t="str">
        <f t="shared" si="300"/>
        <v xml:space="preserve"> </v>
      </c>
      <c r="C1216" s="35" t="str">
        <f t="shared" si="303"/>
        <v xml:space="preserve">  </v>
      </c>
      <c r="D1216" s="35" t="str">
        <f t="shared" si="304"/>
        <v xml:space="preserve">  </v>
      </c>
      <c r="E1216" s="36"/>
      <c r="F1216" s="152"/>
      <c r="G1216" s="173">
        <v>311</v>
      </c>
      <c r="H1216" s="174"/>
      <c r="I1216" s="174"/>
      <c r="J1216" s="175" t="s">
        <v>120</v>
      </c>
      <c r="K1216" s="176">
        <f t="shared" ref="K1216:M1216" si="352">SUM(K1217)</f>
        <v>0</v>
      </c>
      <c r="L1216" s="176">
        <f t="shared" si="352"/>
        <v>0</v>
      </c>
      <c r="M1216" s="176">
        <f t="shared" si="352"/>
        <v>0</v>
      </c>
      <c r="N1216" s="172"/>
    </row>
    <row r="1217" spans="1:14" x14ac:dyDescent="0.3">
      <c r="B1217" s="28" t="str">
        <f t="shared" si="300"/>
        <v xml:space="preserve"> </v>
      </c>
      <c r="C1217" s="35"/>
      <c r="D1217" s="35"/>
      <c r="E1217" s="36" t="s">
        <v>183</v>
      </c>
      <c r="F1217" s="152">
        <v>11</v>
      </c>
      <c r="G1217" s="173">
        <v>3111</v>
      </c>
      <c r="H1217" s="179"/>
      <c r="I1217" s="179">
        <v>1747</v>
      </c>
      <c r="J1217" s="175" t="s">
        <v>121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3">
      <c r="A1218" s="27">
        <f t="shared" si="302"/>
        <v>313</v>
      </c>
      <c r="B1218" s="28" t="str">
        <f t="shared" si="300"/>
        <v xml:space="preserve"> </v>
      </c>
      <c r="C1218" s="35" t="str">
        <f t="shared" si="303"/>
        <v xml:space="preserve">  </v>
      </c>
      <c r="D1218" s="35" t="str">
        <f t="shared" si="304"/>
        <v xml:space="preserve">  </v>
      </c>
      <c r="E1218" s="36"/>
      <c r="F1218" s="152"/>
      <c r="G1218" s="173">
        <v>313</v>
      </c>
      <c r="H1218" s="174"/>
      <c r="I1218" s="174"/>
      <c r="J1218" s="175" t="s">
        <v>123</v>
      </c>
      <c r="K1218" s="176">
        <f>SUM(K1219:K1219)</f>
        <v>0</v>
      </c>
      <c r="L1218" s="176">
        <f>SUM(L1219:L1219)</f>
        <v>0</v>
      </c>
      <c r="M1218" s="176">
        <f>SUM(M1219:M1219)</f>
        <v>0</v>
      </c>
      <c r="N1218" s="172"/>
    </row>
    <row r="1219" spans="1:14" ht="26.4" x14ac:dyDescent="0.3">
      <c r="A1219" s="27">
        <f t="shared" si="302"/>
        <v>3132</v>
      </c>
      <c r="B1219" s="28" t="str">
        <f t="shared" si="300"/>
        <v xml:space="preserve"> </v>
      </c>
      <c r="C1219" s="35" t="str">
        <f t="shared" si="303"/>
        <v xml:space="preserve">  </v>
      </c>
      <c r="D1219" s="35" t="str">
        <f t="shared" si="304"/>
        <v xml:space="preserve">  </v>
      </c>
      <c r="E1219" s="36" t="s">
        <v>183</v>
      </c>
      <c r="F1219" s="152">
        <v>11</v>
      </c>
      <c r="G1219" s="173">
        <v>3132</v>
      </c>
      <c r="H1219" s="179"/>
      <c r="I1219" s="179">
        <v>1748</v>
      </c>
      <c r="J1219" s="175" t="s">
        <v>124</v>
      </c>
      <c r="K1219" s="196">
        <v>0</v>
      </c>
      <c r="L1219" s="196">
        <v>0</v>
      </c>
      <c r="M1219" s="180">
        <f>K1219+L1219</f>
        <v>0</v>
      </c>
      <c r="N1219" s="38">
        <v>111</v>
      </c>
    </row>
    <row r="1220" spans="1:14" x14ac:dyDescent="0.3">
      <c r="A1220" s="27">
        <f t="shared" si="302"/>
        <v>32</v>
      </c>
      <c r="B1220" s="28" t="str">
        <f t="shared" si="300"/>
        <v xml:space="preserve"> </v>
      </c>
      <c r="C1220" s="35" t="str">
        <f t="shared" si="303"/>
        <v xml:space="preserve">  </v>
      </c>
      <c r="D1220" s="35" t="str">
        <f t="shared" si="304"/>
        <v xml:space="preserve">  </v>
      </c>
      <c r="E1220" s="36"/>
      <c r="F1220" s="152"/>
      <c r="G1220" s="173">
        <v>32</v>
      </c>
      <c r="H1220" s="174"/>
      <c r="I1220" s="174"/>
      <c r="J1220" s="175" t="s">
        <v>125</v>
      </c>
      <c r="K1220" s="176">
        <f>SUM(K1221,K1224,K1228)</f>
        <v>0</v>
      </c>
      <c r="L1220" s="176">
        <f>SUM(L1221,L1224,L1228)</f>
        <v>0</v>
      </c>
      <c r="M1220" s="176">
        <f>SUM(M1221,M1224,M1228)</f>
        <v>0</v>
      </c>
      <c r="N1220" s="172"/>
    </row>
    <row r="1221" spans="1:14" x14ac:dyDescent="0.3">
      <c r="A1221" s="27">
        <f>G1221</f>
        <v>322</v>
      </c>
      <c r="B1221" s="28" t="str">
        <f>IF(H1221&gt;0,F1221," ")</f>
        <v xml:space="preserve"> </v>
      </c>
      <c r="C1221" s="35" t="str">
        <f t="shared" si="303"/>
        <v xml:space="preserve">  </v>
      </c>
      <c r="D1221" s="35" t="str">
        <f t="shared" si="304"/>
        <v xml:space="preserve">  </v>
      </c>
      <c r="E1221" s="36"/>
      <c r="F1221" s="152"/>
      <c r="G1221" s="173">
        <v>322</v>
      </c>
      <c r="H1221" s="174"/>
      <c r="I1221" s="174"/>
      <c r="J1221" s="175" t="s">
        <v>131</v>
      </c>
      <c r="K1221" s="176">
        <f>SUM(K1222:K1223)</f>
        <v>0</v>
      </c>
      <c r="L1221" s="176">
        <f>SUM(L1222:L1223)</f>
        <v>0</v>
      </c>
      <c r="M1221" s="176">
        <f>SUM(M1222:M1223)</f>
        <v>0</v>
      </c>
      <c r="N1221" s="172"/>
    </row>
    <row r="1222" spans="1:14" ht="26.4" x14ac:dyDescent="0.3">
      <c r="A1222" s="27">
        <f>G1222</f>
        <v>3221</v>
      </c>
      <c r="B1222" s="28" t="str">
        <f>IF(H1222&gt;0,F1222," ")</f>
        <v xml:space="preserve"> </v>
      </c>
      <c r="C1222" s="35" t="str">
        <f t="shared" si="303"/>
        <v xml:space="preserve">  </v>
      </c>
      <c r="D1222" s="35" t="str">
        <f t="shared" si="304"/>
        <v xml:space="preserve">  </v>
      </c>
      <c r="E1222" s="36" t="s">
        <v>183</v>
      </c>
      <c r="F1222" s="152">
        <v>11</v>
      </c>
      <c r="G1222" s="173">
        <v>3221</v>
      </c>
      <c r="H1222" s="179"/>
      <c r="I1222" s="179">
        <v>1749</v>
      </c>
      <c r="J1222" s="175" t="s">
        <v>132</v>
      </c>
      <c r="K1222" s="196">
        <v>0</v>
      </c>
      <c r="L1222" s="196">
        <v>0</v>
      </c>
      <c r="M1222" s="180">
        <f>K1222+L1222</f>
        <v>0</v>
      </c>
      <c r="N1222" s="38">
        <v>111</v>
      </c>
    </row>
    <row r="1223" spans="1:14" x14ac:dyDescent="0.3">
      <c r="A1223" s="27">
        <f>G1223</f>
        <v>3222</v>
      </c>
      <c r="B1223" s="28" t="str">
        <f>IF(H1223&gt;0,F1223," ")</f>
        <v xml:space="preserve"> </v>
      </c>
      <c r="C1223" s="35" t="str">
        <f t="shared" si="303"/>
        <v xml:space="preserve">  </v>
      </c>
      <c r="D1223" s="35" t="str">
        <f t="shared" si="304"/>
        <v xml:space="preserve">  </v>
      </c>
      <c r="E1223" s="36" t="s">
        <v>183</v>
      </c>
      <c r="F1223" s="152">
        <v>11</v>
      </c>
      <c r="G1223" s="173">
        <v>3222</v>
      </c>
      <c r="H1223" s="179"/>
      <c r="I1223" s="179">
        <v>1750</v>
      </c>
      <c r="J1223" s="175" t="s">
        <v>133</v>
      </c>
      <c r="K1223" s="196">
        <v>0</v>
      </c>
      <c r="L1223" s="196">
        <v>0</v>
      </c>
      <c r="M1223" s="180">
        <f>K1223+L1223</f>
        <v>0</v>
      </c>
      <c r="N1223" s="38">
        <v>111</v>
      </c>
    </row>
    <row r="1224" spans="1:14" x14ac:dyDescent="0.3">
      <c r="A1224" s="27">
        <f>G1224</f>
        <v>323</v>
      </c>
      <c r="B1224" s="28" t="str">
        <f>IF(H1224&gt;0,F1224," ")</f>
        <v xml:space="preserve"> </v>
      </c>
      <c r="C1224" s="35" t="str">
        <f t="shared" si="303"/>
        <v xml:space="preserve">  </v>
      </c>
      <c r="D1224" s="35" t="str">
        <f t="shared" si="304"/>
        <v xml:space="preserve">  </v>
      </c>
      <c r="E1224" s="36"/>
      <c r="F1224" s="152"/>
      <c r="G1224" s="173">
        <v>323</v>
      </c>
      <c r="H1224" s="174"/>
      <c r="I1224" s="174"/>
      <c r="J1224" s="175" t="s">
        <v>136</v>
      </c>
      <c r="K1224" s="176">
        <f>SUM(K1225:K1227)</f>
        <v>0</v>
      </c>
      <c r="L1224" s="176">
        <f>SUM(L1225:L1227)</f>
        <v>0</v>
      </c>
      <c r="M1224" s="176">
        <f>SUM(M1225:M1227)</f>
        <v>0</v>
      </c>
      <c r="N1224" s="172"/>
    </row>
    <row r="1225" spans="1:14" x14ac:dyDescent="0.3">
      <c r="A1225" s="27">
        <f>G1225</f>
        <v>3231</v>
      </c>
      <c r="B1225" s="28" t="str">
        <f>IF(H1225&gt;0,F1225," ")</f>
        <v xml:space="preserve"> </v>
      </c>
      <c r="C1225" s="35" t="str">
        <f t="shared" si="303"/>
        <v xml:space="preserve">  </v>
      </c>
      <c r="D1225" s="35" t="str">
        <f t="shared" si="304"/>
        <v xml:space="preserve">  </v>
      </c>
      <c r="E1225" s="36" t="s">
        <v>183</v>
      </c>
      <c r="F1225" s="152">
        <v>11</v>
      </c>
      <c r="G1225" s="173">
        <v>3231</v>
      </c>
      <c r="H1225" s="179"/>
      <c r="I1225" s="179">
        <v>1751</v>
      </c>
      <c r="J1225" s="175" t="s">
        <v>137</v>
      </c>
      <c r="K1225" s="196">
        <v>0</v>
      </c>
      <c r="L1225" s="196">
        <v>0</v>
      </c>
      <c r="M1225" s="180">
        <f>K1225+L1225</f>
        <v>0</v>
      </c>
      <c r="N1225" s="38">
        <v>111</v>
      </c>
    </row>
    <row r="1226" spans="1:14" x14ac:dyDescent="0.3">
      <c r="A1226" s="27">
        <f t="shared" ref="A1226:A1232" si="353">G1226</f>
        <v>3233</v>
      </c>
      <c r="B1226" s="28" t="str">
        <f t="shared" ref="B1226:B1245" si="354">IF(H1226&gt;0,F1226," ")</f>
        <v xml:space="preserve"> </v>
      </c>
      <c r="C1226" s="35" t="str">
        <f t="shared" si="303"/>
        <v xml:space="preserve">  </v>
      </c>
      <c r="D1226" s="35" t="str">
        <f t="shared" si="304"/>
        <v xml:space="preserve">  </v>
      </c>
      <c r="E1226" s="36" t="s">
        <v>183</v>
      </c>
      <c r="F1226" s="152">
        <v>11</v>
      </c>
      <c r="G1226" s="173">
        <v>3233</v>
      </c>
      <c r="H1226" s="179"/>
      <c r="I1226" s="179">
        <v>1752</v>
      </c>
      <c r="J1226" s="175" t="s">
        <v>139</v>
      </c>
      <c r="K1226" s="196">
        <v>0</v>
      </c>
      <c r="L1226" s="196">
        <v>0</v>
      </c>
      <c r="M1226" s="180">
        <f>K1226+L1226</f>
        <v>0</v>
      </c>
      <c r="N1226" s="38">
        <v>111</v>
      </c>
    </row>
    <row r="1227" spans="1:14" x14ac:dyDescent="0.3">
      <c r="A1227" s="27">
        <f t="shared" si="353"/>
        <v>3237</v>
      </c>
      <c r="B1227" s="28" t="str">
        <f t="shared" si="354"/>
        <v xml:space="preserve"> </v>
      </c>
      <c r="C1227" s="35" t="str">
        <f t="shared" si="303"/>
        <v xml:space="preserve">  </v>
      </c>
      <c r="D1227" s="35" t="str">
        <f t="shared" si="304"/>
        <v xml:space="preserve">  </v>
      </c>
      <c r="E1227" s="36" t="s">
        <v>183</v>
      </c>
      <c r="F1227" s="152">
        <v>11</v>
      </c>
      <c r="G1227" s="173">
        <v>3237</v>
      </c>
      <c r="H1227" s="179"/>
      <c r="I1227" s="179">
        <v>1753</v>
      </c>
      <c r="J1227" s="184" t="s">
        <v>143</v>
      </c>
      <c r="K1227" s="196">
        <v>0</v>
      </c>
      <c r="L1227" s="196">
        <v>0</v>
      </c>
      <c r="M1227" s="180">
        <f>K1227+L1227</f>
        <v>0</v>
      </c>
      <c r="N1227" s="38">
        <v>111</v>
      </c>
    </row>
    <row r="1228" spans="1:14" ht="26.4" x14ac:dyDescent="0.3">
      <c r="A1228" s="27">
        <f t="shared" si="353"/>
        <v>329</v>
      </c>
      <c r="B1228" s="28" t="str">
        <f t="shared" si="354"/>
        <v xml:space="preserve"> </v>
      </c>
      <c r="C1228" s="35" t="str">
        <f t="shared" si="303"/>
        <v xml:space="preserve">  </v>
      </c>
      <c r="D1228" s="35" t="str">
        <f t="shared" si="304"/>
        <v xml:space="preserve">  </v>
      </c>
      <c r="E1228" s="36"/>
      <c r="F1228" s="152"/>
      <c r="G1228" s="173">
        <v>329</v>
      </c>
      <c r="H1228" s="174"/>
      <c r="I1228" s="174"/>
      <c r="J1228" s="175" t="s">
        <v>147</v>
      </c>
      <c r="K1228" s="176">
        <f>SUM(K1229:K1230)</f>
        <v>0</v>
      </c>
      <c r="L1228" s="176">
        <f>SUM(L1229:L1230)</f>
        <v>0</v>
      </c>
      <c r="M1228" s="176">
        <f>SUM(M1229:M1230)</f>
        <v>0</v>
      </c>
      <c r="N1228" s="172"/>
    </row>
    <row r="1229" spans="1:14" x14ac:dyDescent="0.3">
      <c r="A1229" s="27">
        <f t="shared" si="353"/>
        <v>3293</v>
      </c>
      <c r="B1229" s="28" t="str">
        <f t="shared" si="354"/>
        <v xml:space="preserve"> </v>
      </c>
      <c r="C1229" s="35" t="str">
        <f t="shared" si="303"/>
        <v xml:space="preserve">  </v>
      </c>
      <c r="D1229" s="35" t="str">
        <f t="shared" si="304"/>
        <v xml:space="preserve">  </v>
      </c>
      <c r="E1229" s="36" t="s">
        <v>183</v>
      </c>
      <c r="F1229" s="152">
        <v>11</v>
      </c>
      <c r="G1229" s="173">
        <v>3293</v>
      </c>
      <c r="H1229" s="179"/>
      <c r="I1229" s="179">
        <v>1754</v>
      </c>
      <c r="J1229" s="175" t="s">
        <v>149</v>
      </c>
      <c r="K1229" s="196">
        <v>0</v>
      </c>
      <c r="L1229" s="196">
        <v>0</v>
      </c>
      <c r="M1229" s="180">
        <f>K1229+L1229</f>
        <v>0</v>
      </c>
      <c r="N1229" s="38">
        <v>111</v>
      </c>
    </row>
    <row r="1230" spans="1:14" ht="26.4" x14ac:dyDescent="0.3">
      <c r="A1230" s="27">
        <f t="shared" si="353"/>
        <v>3299</v>
      </c>
      <c r="B1230" s="28" t="str">
        <f t="shared" si="354"/>
        <v xml:space="preserve"> </v>
      </c>
      <c r="C1230" s="35" t="str">
        <f t="shared" si="303"/>
        <v xml:space="preserve">  </v>
      </c>
      <c r="D1230" s="35" t="str">
        <f t="shared" si="304"/>
        <v xml:space="preserve">  </v>
      </c>
      <c r="E1230" s="36" t="s">
        <v>183</v>
      </c>
      <c r="F1230" s="152">
        <v>11</v>
      </c>
      <c r="G1230" s="173">
        <v>3299</v>
      </c>
      <c r="H1230" s="179"/>
      <c r="I1230" s="179">
        <v>1755</v>
      </c>
      <c r="J1230" s="175" t="s">
        <v>147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3">
      <c r="A1231" s="27">
        <f t="shared" si="353"/>
        <v>0</v>
      </c>
      <c r="B1231" s="28" t="str">
        <f t="shared" si="354"/>
        <v xml:space="preserve"> </v>
      </c>
      <c r="C1231" s="35" t="str">
        <f t="shared" si="303"/>
        <v xml:space="preserve">  </v>
      </c>
      <c r="D1231" s="35" t="str">
        <f t="shared" si="304"/>
        <v xml:space="preserve">  </v>
      </c>
      <c r="E1231" s="36"/>
      <c r="F1231" s="152"/>
      <c r="G1231" s="173"/>
      <c r="H1231" s="174"/>
      <c r="I1231" s="174"/>
      <c r="J1231" s="175"/>
      <c r="K1231" s="176"/>
      <c r="L1231" s="176"/>
      <c r="M1231" s="176"/>
      <c r="N1231" s="172"/>
    </row>
    <row r="1232" spans="1:14" ht="26.4" x14ac:dyDescent="0.3">
      <c r="A1232" s="27" t="str">
        <f t="shared" si="353"/>
        <v>T 1207 24</v>
      </c>
      <c r="B1232" s="28" t="str">
        <f t="shared" si="354"/>
        <v xml:space="preserve"> </v>
      </c>
      <c r="C1232" s="35" t="str">
        <f t="shared" si="303"/>
        <v xml:space="preserve">  </v>
      </c>
      <c r="D1232" s="35" t="str">
        <f t="shared" si="304"/>
        <v xml:space="preserve">  </v>
      </c>
      <c r="E1232" s="215" t="s">
        <v>183</v>
      </c>
      <c r="F1232" s="152"/>
      <c r="G1232" s="163" t="s">
        <v>261</v>
      </c>
      <c r="H1232" s="164"/>
      <c r="I1232" s="164"/>
      <c r="J1232" s="216" t="s">
        <v>262</v>
      </c>
      <c r="K1232" s="182">
        <f>SUM(K1234)</f>
        <v>0</v>
      </c>
      <c r="L1232" s="182">
        <f>SUM(L1234)</f>
        <v>0</v>
      </c>
      <c r="M1232" s="182">
        <f>SUM(M1234)</f>
        <v>0</v>
      </c>
      <c r="N1232" s="172"/>
    </row>
    <row r="1233" spans="1:14" ht="26.4" x14ac:dyDescent="0.3">
      <c r="A1233" s="27">
        <f t="shared" si="302"/>
        <v>11</v>
      </c>
      <c r="B1233" s="28" t="str">
        <f t="shared" si="354"/>
        <v xml:space="preserve"> </v>
      </c>
      <c r="C1233" s="35" t="str">
        <f t="shared" si="303"/>
        <v xml:space="preserve">  </v>
      </c>
      <c r="D1233" s="35" t="str">
        <f t="shared" si="304"/>
        <v xml:space="preserve">  </v>
      </c>
      <c r="E1233" s="167"/>
      <c r="F1233" s="152"/>
      <c r="G1233" s="168">
        <v>11</v>
      </c>
      <c r="H1233" s="169"/>
      <c r="I1233" s="169"/>
      <c r="J1233" s="170" t="s">
        <v>96</v>
      </c>
      <c r="K1233" s="171">
        <f>SUMIF($F1234:$F1249,$G1233,K1234:K1249)</f>
        <v>0</v>
      </c>
      <c r="L1233" s="171">
        <f>SUMIF($F1234:$F1249,$G1233,L1234:L1249)</f>
        <v>0</v>
      </c>
      <c r="M1233" s="171">
        <f>SUMIF($F1234:$F1249,$G1233,M1234:M1249)</f>
        <v>0</v>
      </c>
      <c r="N1233" s="172"/>
    </row>
    <row r="1234" spans="1:14" x14ac:dyDescent="0.3">
      <c r="A1234" s="27">
        <f t="shared" si="302"/>
        <v>3</v>
      </c>
      <c r="B1234" s="28" t="str">
        <f t="shared" si="354"/>
        <v xml:space="preserve"> </v>
      </c>
      <c r="C1234" s="35" t="str">
        <f t="shared" si="303"/>
        <v xml:space="preserve">  </v>
      </c>
      <c r="D1234" s="35" t="str">
        <f t="shared" si="304"/>
        <v xml:space="preserve">  </v>
      </c>
      <c r="E1234" s="36"/>
      <c r="F1234" s="152"/>
      <c r="G1234" s="173">
        <v>3</v>
      </c>
      <c r="H1234" s="174"/>
      <c r="I1234" s="174"/>
      <c r="J1234" s="175" t="s">
        <v>118</v>
      </c>
      <c r="K1234" s="176">
        <f t="shared" ref="K1234:M1234" si="355">SUM(K1235,K1242)</f>
        <v>0</v>
      </c>
      <c r="L1234" s="176">
        <f t="shared" si="355"/>
        <v>0</v>
      </c>
      <c r="M1234" s="176">
        <f t="shared" si="355"/>
        <v>0</v>
      </c>
    </row>
    <row r="1235" spans="1:14" x14ac:dyDescent="0.3">
      <c r="B1235" s="28" t="str">
        <f t="shared" si="354"/>
        <v xml:space="preserve"> </v>
      </c>
      <c r="C1235" s="35"/>
      <c r="D1235" s="35"/>
      <c r="E1235" s="36"/>
      <c r="F1235" s="152"/>
      <c r="G1235" s="173">
        <v>31</v>
      </c>
      <c r="H1235" s="174"/>
      <c r="I1235" s="174"/>
      <c r="J1235" s="175" t="s">
        <v>119</v>
      </c>
      <c r="K1235" s="176">
        <f t="shared" ref="K1235:M1235" si="356">SUM(K1236,K1238,K1240)</f>
        <v>0</v>
      </c>
      <c r="L1235" s="176">
        <f t="shared" si="356"/>
        <v>0</v>
      </c>
      <c r="M1235" s="176">
        <f t="shared" si="356"/>
        <v>0</v>
      </c>
      <c r="N1235" s="172"/>
    </row>
    <row r="1236" spans="1:14" x14ac:dyDescent="0.3">
      <c r="A1236" s="27">
        <f t="shared" ref="A1236:A1241" si="357">G1236</f>
        <v>311</v>
      </c>
      <c r="B1236" s="28" t="str">
        <f t="shared" si="354"/>
        <v xml:space="preserve"> </v>
      </c>
      <c r="C1236" s="35" t="str">
        <f t="shared" ref="C1236:C1245" si="358">IF(H1236&gt;0,LEFT(E1236,3),"  ")</f>
        <v xml:space="preserve">  </v>
      </c>
      <c r="D1236" s="35" t="str">
        <f t="shared" ref="D1236:D1245" si="359">IF(H1236&gt;0,LEFT(E1236,4),"  ")</f>
        <v xml:space="preserve">  </v>
      </c>
      <c r="E1236" s="36"/>
      <c r="F1236" s="152"/>
      <c r="G1236" s="173">
        <v>311</v>
      </c>
      <c r="H1236" s="174"/>
      <c r="I1236" s="174"/>
      <c r="J1236" s="175" t="s">
        <v>120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3">
      <c r="A1237" s="27">
        <f t="shared" si="357"/>
        <v>3111</v>
      </c>
      <c r="B1237" s="28" t="str">
        <f t="shared" si="354"/>
        <v xml:space="preserve"> </v>
      </c>
      <c r="C1237" s="35" t="str">
        <f t="shared" si="358"/>
        <v xml:space="preserve">  </v>
      </c>
      <c r="D1237" s="35" t="str">
        <f t="shared" si="359"/>
        <v xml:space="preserve">  </v>
      </c>
      <c r="E1237" s="36" t="s">
        <v>183</v>
      </c>
      <c r="F1237" s="152">
        <v>11</v>
      </c>
      <c r="G1237" s="173">
        <v>3111</v>
      </c>
      <c r="H1237" s="179"/>
      <c r="I1237" s="179">
        <v>1756</v>
      </c>
      <c r="J1237" s="175" t="s">
        <v>121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x14ac:dyDescent="0.3">
      <c r="A1238" s="27">
        <f t="shared" si="357"/>
        <v>312</v>
      </c>
      <c r="B1238" s="28" t="str">
        <f t="shared" si="354"/>
        <v xml:space="preserve"> </v>
      </c>
      <c r="C1238" s="35" t="str">
        <f t="shared" si="358"/>
        <v xml:space="preserve">  </v>
      </c>
      <c r="D1238" s="35" t="str">
        <f t="shared" si="359"/>
        <v xml:space="preserve">  </v>
      </c>
      <c r="E1238" s="36"/>
      <c r="F1238" s="152"/>
      <c r="G1238" s="173">
        <v>312</v>
      </c>
      <c r="H1238" s="174"/>
      <c r="I1238" s="174"/>
      <c r="J1238" s="175" t="s">
        <v>122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x14ac:dyDescent="0.3">
      <c r="A1239" s="27">
        <f t="shared" si="357"/>
        <v>3121</v>
      </c>
      <c r="B1239" s="28" t="str">
        <f t="shared" si="354"/>
        <v xml:space="preserve"> </v>
      </c>
      <c r="C1239" s="35" t="str">
        <f t="shared" si="358"/>
        <v xml:space="preserve">  </v>
      </c>
      <c r="D1239" s="35" t="str">
        <f t="shared" si="359"/>
        <v xml:space="preserve">  </v>
      </c>
      <c r="E1239" s="36" t="s">
        <v>183</v>
      </c>
      <c r="F1239" s="152">
        <v>11</v>
      </c>
      <c r="G1239" s="173">
        <v>3121</v>
      </c>
      <c r="H1239" s="179"/>
      <c r="I1239" s="179">
        <v>1757</v>
      </c>
      <c r="J1239" s="175" t="s">
        <v>122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3">
      <c r="A1240" s="27">
        <f t="shared" si="357"/>
        <v>313</v>
      </c>
      <c r="B1240" s="28" t="str">
        <f t="shared" si="354"/>
        <v xml:space="preserve"> </v>
      </c>
      <c r="C1240" s="35" t="str">
        <f t="shared" si="358"/>
        <v xml:space="preserve">  </v>
      </c>
      <c r="D1240" s="35" t="str">
        <f t="shared" si="359"/>
        <v xml:space="preserve">  </v>
      </c>
      <c r="E1240" s="36"/>
      <c r="F1240" s="152"/>
      <c r="G1240" s="173">
        <v>313</v>
      </c>
      <c r="H1240" s="174"/>
      <c r="I1240" s="174"/>
      <c r="J1240" s="175" t="s">
        <v>123</v>
      </c>
      <c r="K1240" s="176">
        <f>SUM(K1241:K1241)</f>
        <v>0</v>
      </c>
      <c r="L1240" s="176">
        <f>SUM(L1241:L1241)</f>
        <v>0</v>
      </c>
      <c r="M1240" s="176">
        <f>SUM(M1241:M1241)</f>
        <v>0</v>
      </c>
      <c r="N1240" s="172"/>
    </row>
    <row r="1241" spans="1:14" ht="26.4" x14ac:dyDescent="0.3">
      <c r="A1241" s="27">
        <f t="shared" si="357"/>
        <v>3132</v>
      </c>
      <c r="B1241" s="28" t="str">
        <f t="shared" si="354"/>
        <v xml:space="preserve"> </v>
      </c>
      <c r="C1241" s="35" t="str">
        <f t="shared" si="358"/>
        <v xml:space="preserve">  </v>
      </c>
      <c r="D1241" s="35" t="str">
        <f t="shared" si="359"/>
        <v xml:space="preserve">  </v>
      </c>
      <c r="E1241" s="36" t="s">
        <v>183</v>
      </c>
      <c r="F1241" s="152">
        <v>11</v>
      </c>
      <c r="G1241" s="173">
        <v>3132</v>
      </c>
      <c r="H1241" s="179"/>
      <c r="I1241" s="179">
        <v>1758</v>
      </c>
      <c r="J1241" s="175" t="s">
        <v>124</v>
      </c>
      <c r="K1241" s="196">
        <v>0</v>
      </c>
      <c r="L1241" s="196">
        <v>0</v>
      </c>
      <c r="M1241" s="180">
        <f>K1241+L1241</f>
        <v>0</v>
      </c>
      <c r="N1241" s="38">
        <v>111</v>
      </c>
    </row>
    <row r="1242" spans="1:14" x14ac:dyDescent="0.3">
      <c r="A1242" s="27">
        <f>G1242</f>
        <v>32</v>
      </c>
      <c r="B1242" s="28" t="str">
        <f>IF(H1242&gt;0,F1242," ")</f>
        <v xml:space="preserve"> </v>
      </c>
      <c r="C1242" s="35" t="str">
        <f t="shared" si="358"/>
        <v xml:space="preserve">  </v>
      </c>
      <c r="D1242" s="35" t="str">
        <f t="shared" si="359"/>
        <v xml:space="preserve">  </v>
      </c>
      <c r="E1242" s="36"/>
      <c r="F1242" s="152"/>
      <c r="G1242" s="173">
        <v>32</v>
      </c>
      <c r="H1242" s="174"/>
      <c r="I1242" s="174"/>
      <c r="J1242" s="192" t="s">
        <v>125</v>
      </c>
      <c r="K1242" s="176">
        <f>SUM(K1243,K1245,K1247)</f>
        <v>0</v>
      </c>
      <c r="L1242" s="176">
        <f>SUM(L1243,L1245,L1247)</f>
        <v>0</v>
      </c>
      <c r="M1242" s="176">
        <f>SUM(M1243,M1245,M1247)</f>
        <v>0</v>
      </c>
      <c r="N1242" s="172"/>
    </row>
    <row r="1243" spans="1:14" x14ac:dyDescent="0.3">
      <c r="A1243" s="27">
        <f>G1243</f>
        <v>321</v>
      </c>
      <c r="B1243" s="28" t="str">
        <f>IF(H1243&gt;0,F1243," ")</f>
        <v xml:space="preserve"> </v>
      </c>
      <c r="C1243" s="35" t="str">
        <f t="shared" si="358"/>
        <v xml:space="preserve">  </v>
      </c>
      <c r="D1243" s="35" t="str">
        <f t="shared" si="359"/>
        <v xml:space="preserve">  </v>
      </c>
      <c r="E1243" s="36"/>
      <c r="F1243" s="152"/>
      <c r="G1243" s="173">
        <v>321</v>
      </c>
      <c r="H1243" s="174"/>
      <c r="I1243" s="174"/>
      <c r="J1243" s="175" t="s">
        <v>126</v>
      </c>
      <c r="K1243" s="176">
        <f>SUM(K1244:K1244)</f>
        <v>0</v>
      </c>
      <c r="L1243" s="176">
        <f>SUM(L1244:L1244)</f>
        <v>0</v>
      </c>
      <c r="M1243" s="176">
        <f>SUM(M1244:M1244)</f>
        <v>0</v>
      </c>
      <c r="N1243" s="172"/>
    </row>
    <row r="1244" spans="1:14" ht="26.4" x14ac:dyDescent="0.3">
      <c r="A1244" s="27">
        <f>G1244</f>
        <v>3212</v>
      </c>
      <c r="B1244" s="28" t="str">
        <f>IF(H1244&gt;0,F1244," ")</f>
        <v xml:space="preserve"> </v>
      </c>
      <c r="C1244" s="35" t="str">
        <f t="shared" si="358"/>
        <v xml:space="preserve">  </v>
      </c>
      <c r="D1244" s="35" t="str">
        <f t="shared" si="359"/>
        <v xml:space="preserve">  </v>
      </c>
      <c r="E1244" s="36" t="s">
        <v>183</v>
      </c>
      <c r="F1244" s="152">
        <v>11</v>
      </c>
      <c r="G1244" s="173">
        <v>3212</v>
      </c>
      <c r="H1244" s="179"/>
      <c r="I1244" s="179">
        <v>1759</v>
      </c>
      <c r="J1244" s="175" t="s">
        <v>128</v>
      </c>
      <c r="K1244" s="196">
        <v>0</v>
      </c>
      <c r="L1244" s="196">
        <v>0</v>
      </c>
      <c r="M1244" s="180">
        <f>K1244+L1244</f>
        <v>0</v>
      </c>
      <c r="N1244" s="38">
        <v>111</v>
      </c>
    </row>
    <row r="1245" spans="1:14" x14ac:dyDescent="0.3">
      <c r="A1245" s="27">
        <f t="shared" ref="A1245" si="360">G1245</f>
        <v>322</v>
      </c>
      <c r="B1245" s="28" t="str">
        <f t="shared" si="354"/>
        <v xml:space="preserve"> </v>
      </c>
      <c r="C1245" s="35" t="str">
        <f t="shared" si="358"/>
        <v xml:space="preserve">  </v>
      </c>
      <c r="D1245" s="35" t="str">
        <f t="shared" si="359"/>
        <v xml:space="preserve">  </v>
      </c>
      <c r="E1245" s="36"/>
      <c r="F1245" s="152"/>
      <c r="G1245" s="173">
        <v>322</v>
      </c>
      <c r="H1245" s="174"/>
      <c r="I1245" s="174"/>
      <c r="J1245" s="192" t="s">
        <v>131</v>
      </c>
      <c r="K1245" s="176">
        <f>SUM(K1246:K1246)</f>
        <v>0</v>
      </c>
      <c r="L1245" s="176">
        <f>SUM(L1246:L1246)</f>
        <v>0</v>
      </c>
      <c r="M1245" s="176">
        <f>SUM(M1246:M1246)</f>
        <v>0</v>
      </c>
      <c r="N1245" s="172"/>
    </row>
    <row r="1246" spans="1:14" x14ac:dyDescent="0.3">
      <c r="A1246" s="27">
        <f t="shared" ref="A1246" si="361">G1246</f>
        <v>3222</v>
      </c>
      <c r="B1246" s="28" t="str">
        <f t="shared" ref="B1246" si="362">IF(H1246&gt;0,F1246," ")</f>
        <v xml:space="preserve"> </v>
      </c>
      <c r="C1246" s="35" t="str">
        <f t="shared" ref="C1246" si="363">IF(H1246&gt;0,LEFT(E1246,3),"  ")</f>
        <v xml:space="preserve">  </v>
      </c>
      <c r="D1246" s="35" t="str">
        <f t="shared" ref="D1246" si="364">IF(H1246&gt;0,LEFT(E1246,4),"  ")</f>
        <v xml:space="preserve">  </v>
      </c>
      <c r="E1246" s="36" t="s">
        <v>183</v>
      </c>
      <c r="F1246" s="152">
        <v>11</v>
      </c>
      <c r="G1246" s="173">
        <v>3222</v>
      </c>
      <c r="H1246" s="179"/>
      <c r="I1246" s="179">
        <v>1760</v>
      </c>
      <c r="J1246" s="192" t="s">
        <v>133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ht="26.4" x14ac:dyDescent="0.3">
      <c r="C1247" s="35"/>
      <c r="D1247" s="35"/>
      <c r="E1247" s="36"/>
      <c r="F1247" s="152"/>
      <c r="G1247" s="173">
        <v>329</v>
      </c>
      <c r="H1247" s="174"/>
      <c r="I1247" s="174"/>
      <c r="J1247" s="192" t="s">
        <v>147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ht="26.4" x14ac:dyDescent="0.3">
      <c r="C1248" s="35"/>
      <c r="D1248" s="35"/>
      <c r="E1248" s="36" t="s">
        <v>183</v>
      </c>
      <c r="F1248" s="152">
        <v>11</v>
      </c>
      <c r="G1248" s="173">
        <v>3299</v>
      </c>
      <c r="H1248" s="179"/>
      <c r="I1248" s="179">
        <v>1761</v>
      </c>
      <c r="J1248" s="192" t="s">
        <v>147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3">
      <c r="C1249" s="35"/>
      <c r="D1249" s="35"/>
      <c r="E1249" s="36"/>
      <c r="F1249" s="152"/>
      <c r="G1249" s="173"/>
      <c r="H1249" s="174"/>
      <c r="I1249" s="174"/>
      <c r="J1249" s="175"/>
      <c r="K1249" s="176"/>
      <c r="L1249" s="176"/>
      <c r="M1249" s="176"/>
      <c r="N1249" s="172"/>
    </row>
    <row r="1250" spans="1:14" ht="26.4" x14ac:dyDescent="0.3">
      <c r="A1250" s="27" t="str">
        <f t="shared" ref="A1250:A1252" si="365">G1250</f>
        <v>T 1207 30</v>
      </c>
      <c r="B1250" s="28" t="str">
        <f t="shared" ref="B1250:B1259" si="366">IF(H1250&gt;0,F1250," ")</f>
        <v xml:space="preserve"> </v>
      </c>
      <c r="C1250" s="35" t="str">
        <f t="shared" ref="C1250:C1252" si="367">IF(H1250&gt;0,LEFT(E1250,3),"  ")</f>
        <v xml:space="preserve">  </v>
      </c>
      <c r="D1250" s="35" t="str">
        <f t="shared" ref="D1250:D1252" si="368">IF(H1250&gt;0,LEFT(E1250,4),"  ")</f>
        <v xml:space="preserve">  </v>
      </c>
      <c r="E1250" s="231" t="s">
        <v>195</v>
      </c>
      <c r="F1250" s="152"/>
      <c r="G1250" s="229" t="s">
        <v>306</v>
      </c>
      <c r="H1250" s="164"/>
      <c r="I1250" s="164"/>
      <c r="J1250" s="216" t="s">
        <v>307</v>
      </c>
      <c r="K1250" s="182">
        <f>SUM(K1252)</f>
        <v>0</v>
      </c>
      <c r="L1250" s="182">
        <f>SUM(L1252)</f>
        <v>0</v>
      </c>
      <c r="M1250" s="182">
        <f>SUM(M1252)</f>
        <v>0</v>
      </c>
      <c r="N1250" s="172"/>
    </row>
    <row r="1251" spans="1:14" ht="26.4" x14ac:dyDescent="0.3">
      <c r="A1251" s="27">
        <f t="shared" si="365"/>
        <v>11</v>
      </c>
      <c r="B1251" s="28" t="str">
        <f t="shared" si="366"/>
        <v xml:space="preserve"> </v>
      </c>
      <c r="C1251" s="35" t="str">
        <f t="shared" si="367"/>
        <v xml:space="preserve">  </v>
      </c>
      <c r="D1251" s="35" t="str">
        <f t="shared" si="368"/>
        <v xml:space="preserve">  </v>
      </c>
      <c r="E1251" s="167"/>
      <c r="F1251" s="152"/>
      <c r="G1251" s="168">
        <v>11</v>
      </c>
      <c r="H1251" s="169"/>
      <c r="I1251" s="169"/>
      <c r="J1251" s="170" t="s">
        <v>96</v>
      </c>
      <c r="K1251" s="171">
        <f>SUMIF($F1252:$F1260,$G1251,K1252:K1260)</f>
        <v>0</v>
      </c>
      <c r="L1251" s="171">
        <f>SUMIF($F1252:$F1260,$G1251,L1252:L1260)</f>
        <v>0</v>
      </c>
      <c r="M1251" s="171">
        <f>SUMIF($F1252:$F1260,$G1251,M1252:M1260)</f>
        <v>0</v>
      </c>
      <c r="N1251" s="172"/>
    </row>
    <row r="1252" spans="1:14" x14ac:dyDescent="0.3">
      <c r="A1252" s="27">
        <f t="shared" si="365"/>
        <v>3</v>
      </c>
      <c r="B1252" s="28" t="str">
        <f t="shared" si="366"/>
        <v xml:space="preserve"> </v>
      </c>
      <c r="C1252" s="35" t="str">
        <f t="shared" si="367"/>
        <v xml:space="preserve">  </v>
      </c>
      <c r="D1252" s="35" t="str">
        <f t="shared" si="368"/>
        <v xml:space="preserve">  </v>
      </c>
      <c r="E1252" s="36"/>
      <c r="F1252" s="152"/>
      <c r="G1252" s="173">
        <v>3</v>
      </c>
      <c r="H1252" s="174"/>
      <c r="I1252" s="174"/>
      <c r="J1252" s="175" t="s">
        <v>118</v>
      </c>
      <c r="K1252" s="176">
        <f>SUM(K1253)</f>
        <v>0</v>
      </c>
      <c r="L1252" s="176">
        <f t="shared" ref="L1252:M1252" si="369">SUM(L1253)</f>
        <v>0</v>
      </c>
      <c r="M1252" s="176">
        <f t="shared" si="369"/>
        <v>0</v>
      </c>
    </row>
    <row r="1253" spans="1:14" x14ac:dyDescent="0.3">
      <c r="B1253" s="28" t="str">
        <f t="shared" si="366"/>
        <v xml:space="preserve"> </v>
      </c>
      <c r="C1253" s="35"/>
      <c r="D1253" s="35"/>
      <c r="E1253" s="36"/>
      <c r="F1253" s="152"/>
      <c r="G1253" s="173">
        <v>31</v>
      </c>
      <c r="H1253" s="174"/>
      <c r="I1253" s="174"/>
      <c r="J1253" s="175" t="s">
        <v>119</v>
      </c>
      <c r="K1253" s="176">
        <f t="shared" ref="K1253:M1253" si="370">SUM(K1254,K1256,K1258)</f>
        <v>0</v>
      </c>
      <c r="L1253" s="176">
        <f t="shared" si="370"/>
        <v>0</v>
      </c>
      <c r="M1253" s="176">
        <f t="shared" si="370"/>
        <v>0</v>
      </c>
      <c r="N1253" s="172"/>
    </row>
    <row r="1254" spans="1:14" x14ac:dyDescent="0.3">
      <c r="A1254" s="27">
        <f t="shared" ref="A1254:A1259" si="371">G1254</f>
        <v>311</v>
      </c>
      <c r="B1254" s="28" t="str">
        <f t="shared" si="366"/>
        <v xml:space="preserve"> </v>
      </c>
      <c r="C1254" s="35" t="str">
        <f t="shared" ref="C1254:C1259" si="372">IF(H1254&gt;0,LEFT(E1254,3),"  ")</f>
        <v xml:space="preserve">  </v>
      </c>
      <c r="D1254" s="35" t="str">
        <f t="shared" ref="D1254:D1259" si="373">IF(H1254&gt;0,LEFT(E1254,4),"  ")</f>
        <v xml:space="preserve">  </v>
      </c>
      <c r="E1254" s="36"/>
      <c r="F1254" s="152"/>
      <c r="G1254" s="173">
        <v>311</v>
      </c>
      <c r="H1254" s="174"/>
      <c r="I1254" s="174"/>
      <c r="J1254" s="175" t="s">
        <v>120</v>
      </c>
      <c r="K1254" s="176">
        <f>SUM(K1255:K1255)</f>
        <v>0</v>
      </c>
      <c r="L1254" s="176">
        <f>SUM(L1255:L1255)</f>
        <v>0</v>
      </c>
      <c r="M1254" s="176">
        <f>SUM(M1255:M1255)</f>
        <v>0</v>
      </c>
      <c r="N1254" s="172"/>
    </row>
    <row r="1255" spans="1:14" x14ac:dyDescent="0.3">
      <c r="A1255" s="27">
        <f t="shared" si="371"/>
        <v>3111</v>
      </c>
      <c r="B1255" s="28" t="str">
        <f t="shared" si="366"/>
        <v xml:space="preserve"> </v>
      </c>
      <c r="C1255" s="35" t="str">
        <f t="shared" si="372"/>
        <v xml:space="preserve">  </v>
      </c>
      <c r="D1255" s="35" t="str">
        <f t="shared" si="373"/>
        <v xml:space="preserve">  </v>
      </c>
      <c r="E1255" s="36" t="s">
        <v>195</v>
      </c>
      <c r="F1255" s="152">
        <v>11</v>
      </c>
      <c r="G1255" s="173">
        <v>3111</v>
      </c>
      <c r="H1255" s="179"/>
      <c r="I1255" s="227">
        <v>2092</v>
      </c>
      <c r="J1255" s="175" t="s">
        <v>121</v>
      </c>
      <c r="K1255" s="196">
        <v>0</v>
      </c>
      <c r="L1255" s="196">
        <v>0</v>
      </c>
      <c r="M1255" s="180">
        <f>K1255+L1255</f>
        <v>0</v>
      </c>
      <c r="N1255" s="38">
        <v>111</v>
      </c>
    </row>
    <row r="1256" spans="1:14" x14ac:dyDescent="0.3">
      <c r="A1256" s="27">
        <f t="shared" si="371"/>
        <v>312</v>
      </c>
      <c r="B1256" s="28" t="str">
        <f t="shared" si="366"/>
        <v xml:space="preserve"> </v>
      </c>
      <c r="C1256" s="35" t="str">
        <f t="shared" si="372"/>
        <v xml:space="preserve">  </v>
      </c>
      <c r="D1256" s="35" t="str">
        <f t="shared" si="373"/>
        <v xml:space="preserve">  </v>
      </c>
      <c r="E1256" s="36"/>
      <c r="F1256" s="152"/>
      <c r="G1256" s="173">
        <v>312</v>
      </c>
      <c r="H1256" s="174"/>
      <c r="I1256" s="174"/>
      <c r="J1256" s="175" t="s">
        <v>122</v>
      </c>
      <c r="K1256" s="176">
        <f>SUM(K1257:K1257)</f>
        <v>0</v>
      </c>
      <c r="L1256" s="176">
        <f>SUM(L1257:L1257)</f>
        <v>0</v>
      </c>
      <c r="M1256" s="176">
        <f>SUM(M1257:M1257)</f>
        <v>0</v>
      </c>
      <c r="N1256" s="172"/>
    </row>
    <row r="1257" spans="1:14" x14ac:dyDescent="0.3">
      <c r="A1257" s="27">
        <f t="shared" si="371"/>
        <v>3121</v>
      </c>
      <c r="B1257" s="28" t="str">
        <f t="shared" si="366"/>
        <v xml:space="preserve"> </v>
      </c>
      <c r="C1257" s="35" t="str">
        <f t="shared" si="372"/>
        <v xml:space="preserve">  </v>
      </c>
      <c r="D1257" s="35" t="str">
        <f t="shared" si="373"/>
        <v xml:space="preserve">  </v>
      </c>
      <c r="E1257" s="36" t="s">
        <v>195</v>
      </c>
      <c r="F1257" s="152">
        <v>11</v>
      </c>
      <c r="G1257" s="173">
        <v>3121</v>
      </c>
      <c r="H1257" s="179"/>
      <c r="I1257" s="227">
        <v>2093</v>
      </c>
      <c r="J1257" s="175" t="s">
        <v>122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x14ac:dyDescent="0.3">
      <c r="A1258" s="27">
        <f t="shared" si="371"/>
        <v>313</v>
      </c>
      <c r="B1258" s="28" t="str">
        <f t="shared" si="366"/>
        <v xml:space="preserve"> </v>
      </c>
      <c r="C1258" s="35" t="str">
        <f t="shared" si="372"/>
        <v xml:space="preserve">  </v>
      </c>
      <c r="D1258" s="35" t="str">
        <f t="shared" si="373"/>
        <v xml:space="preserve">  </v>
      </c>
      <c r="E1258" s="36"/>
      <c r="F1258" s="152"/>
      <c r="G1258" s="173">
        <v>313</v>
      </c>
      <c r="H1258" s="174"/>
      <c r="I1258" s="174"/>
      <c r="J1258" s="175" t="s">
        <v>123</v>
      </c>
      <c r="K1258" s="176">
        <f>SUM(K1259:K1259)</f>
        <v>0</v>
      </c>
      <c r="L1258" s="176">
        <f>SUM(L1259:L1259)</f>
        <v>0</v>
      </c>
      <c r="M1258" s="176">
        <f>SUM(M1259:M1259)</f>
        <v>0</v>
      </c>
      <c r="N1258" s="172"/>
    </row>
    <row r="1259" spans="1:14" ht="26.4" x14ac:dyDescent="0.3">
      <c r="A1259" s="27">
        <f t="shared" si="371"/>
        <v>3132</v>
      </c>
      <c r="B1259" s="28" t="str">
        <f t="shared" si="366"/>
        <v xml:space="preserve"> </v>
      </c>
      <c r="C1259" s="35" t="str">
        <f t="shared" si="372"/>
        <v xml:space="preserve">  </v>
      </c>
      <c r="D1259" s="35" t="str">
        <f t="shared" si="373"/>
        <v xml:space="preserve">  </v>
      </c>
      <c r="E1259" s="36" t="s">
        <v>195</v>
      </c>
      <c r="F1259" s="152">
        <v>11</v>
      </c>
      <c r="G1259" s="173">
        <v>3132</v>
      </c>
      <c r="H1259" s="179"/>
      <c r="I1259" s="227">
        <v>2094</v>
      </c>
      <c r="J1259" s="175" t="s">
        <v>124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x14ac:dyDescent="0.3">
      <c r="C1260" s="35"/>
      <c r="D1260" s="35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ht="39.6" x14ac:dyDescent="0.3">
      <c r="C1261" s="40"/>
      <c r="D1261" s="40"/>
      <c r="E1261" s="162" t="s">
        <v>263</v>
      </c>
      <c r="F1261" s="152"/>
      <c r="G1261" s="181" t="s">
        <v>264</v>
      </c>
      <c r="H1261" s="164"/>
      <c r="I1261" s="164"/>
      <c r="J1261" s="165" t="s">
        <v>265</v>
      </c>
      <c r="K1261" s="182">
        <f>SUM(K1263)</f>
        <v>0</v>
      </c>
      <c r="L1261" s="182">
        <f>SUM(L1263)</f>
        <v>0</v>
      </c>
      <c r="M1261" s="182">
        <f>SUM(M1263)</f>
        <v>0</v>
      </c>
    </row>
    <row r="1262" spans="1:14" ht="26.4" x14ac:dyDescent="0.3">
      <c r="B1262" s="41"/>
      <c r="C1262" s="40"/>
      <c r="D1262" s="40"/>
      <c r="E1262" s="167"/>
      <c r="F1262" s="152"/>
      <c r="G1262" s="168">
        <v>11</v>
      </c>
      <c r="H1262" s="169"/>
      <c r="I1262" s="169"/>
      <c r="J1262" s="170" t="s">
        <v>96</v>
      </c>
      <c r="K1262" s="171">
        <f>SUMIF($F1263:$F1269,$G1262,K1263:K1269)</f>
        <v>0</v>
      </c>
      <c r="L1262" s="171">
        <f>SUMIF($F1263:$F1269,$G1262,L1263:L1269)</f>
        <v>0</v>
      </c>
      <c r="M1262" s="171">
        <f>SUMIF($F1263:$F1269,$G1262,M1263:M1269)</f>
        <v>0</v>
      </c>
      <c r="N1262" s="172"/>
    </row>
    <row r="1263" spans="1:14" x14ac:dyDescent="0.3">
      <c r="C1263" s="40"/>
      <c r="D1263" s="40"/>
      <c r="E1263" s="36"/>
      <c r="F1263" s="152"/>
      <c r="G1263" s="173">
        <v>3</v>
      </c>
      <c r="H1263" s="174"/>
      <c r="I1263" s="174"/>
      <c r="J1263" s="175" t="s">
        <v>118</v>
      </c>
      <c r="K1263" s="176">
        <f t="shared" ref="K1263:M1263" si="374">SUM(K1264)</f>
        <v>0</v>
      </c>
      <c r="L1263" s="176">
        <f t="shared" si="374"/>
        <v>0</v>
      </c>
      <c r="M1263" s="176">
        <f t="shared" si="374"/>
        <v>0</v>
      </c>
      <c r="N1263" s="172"/>
    </row>
    <row r="1264" spans="1:14" s="39" customFormat="1" ht="13.2" x14ac:dyDescent="0.25">
      <c r="A1264" s="27"/>
      <c r="B1264" s="28"/>
      <c r="C1264" s="40"/>
      <c r="D1264" s="40"/>
      <c r="E1264" s="36"/>
      <c r="F1264" s="152"/>
      <c r="G1264" s="173">
        <v>32</v>
      </c>
      <c r="H1264" s="174"/>
      <c r="I1264" s="174"/>
      <c r="J1264" s="175" t="s">
        <v>125</v>
      </c>
      <c r="K1264" s="176">
        <f>SUM(K1265,K1267)</f>
        <v>0</v>
      </c>
      <c r="L1264" s="176">
        <f>SUM(L1265,L1267)</f>
        <v>0</v>
      </c>
      <c r="M1264" s="176">
        <f>SUM(M1265,M1267)</f>
        <v>0</v>
      </c>
      <c r="N1264" s="172"/>
    </row>
    <row r="1265" spans="1:17" s="39" customFormat="1" ht="13.2" x14ac:dyDescent="0.25">
      <c r="A1265" s="27"/>
      <c r="B1265" s="28"/>
      <c r="C1265" s="40"/>
      <c r="D1265" s="40"/>
      <c r="E1265" s="36"/>
      <c r="F1265" s="152"/>
      <c r="G1265" s="173">
        <v>323</v>
      </c>
      <c r="H1265" s="174"/>
      <c r="I1265" s="174"/>
      <c r="J1265" s="175" t="s">
        <v>136</v>
      </c>
      <c r="K1265" s="176">
        <f>SUM(K1266)</f>
        <v>0</v>
      </c>
      <c r="L1265" s="176">
        <f>SUM(L1266)</f>
        <v>0</v>
      </c>
      <c r="M1265" s="176">
        <f>SUM(M1266)</f>
        <v>0</v>
      </c>
      <c r="N1265" s="38"/>
    </row>
    <row r="1266" spans="1:17" s="39" customFormat="1" ht="13.2" x14ac:dyDescent="0.25">
      <c r="A1266" s="27"/>
      <c r="B1266" s="28"/>
      <c r="C1266" s="40"/>
      <c r="D1266" s="40"/>
      <c r="E1266" s="36" t="s">
        <v>263</v>
      </c>
      <c r="F1266" s="152">
        <v>11</v>
      </c>
      <c r="G1266" s="173">
        <v>3237</v>
      </c>
      <c r="H1266" s="179"/>
      <c r="I1266" s="179">
        <v>1762</v>
      </c>
      <c r="J1266" s="175" t="s">
        <v>164</v>
      </c>
      <c r="K1266" s="196">
        <v>0</v>
      </c>
      <c r="L1266" s="196">
        <v>0</v>
      </c>
      <c r="M1266" s="180">
        <f>K1266+L1266</f>
        <v>0</v>
      </c>
      <c r="N1266" s="38">
        <v>111</v>
      </c>
    </row>
    <row r="1267" spans="1:17" s="39" customFormat="1" ht="26.4" x14ac:dyDescent="0.25">
      <c r="A1267" s="27"/>
      <c r="B1267" s="28"/>
      <c r="C1267" s="40"/>
      <c r="D1267" s="40"/>
      <c r="E1267" s="36"/>
      <c r="F1267" s="152"/>
      <c r="G1267" s="173">
        <v>329</v>
      </c>
      <c r="H1267" s="174"/>
      <c r="I1267" s="174"/>
      <c r="J1267" s="175" t="s">
        <v>147</v>
      </c>
      <c r="K1267" s="176">
        <f>SUM(K1268)</f>
        <v>0</v>
      </c>
      <c r="L1267" s="176">
        <f>SUM(L1268)</f>
        <v>0</v>
      </c>
      <c r="M1267" s="176">
        <f>SUM(M1268)</f>
        <v>0</v>
      </c>
      <c r="N1267" s="172"/>
    </row>
    <row r="1268" spans="1:17" s="39" customFormat="1" ht="13.2" x14ac:dyDescent="0.25">
      <c r="A1268" s="27"/>
      <c r="B1268" s="28"/>
      <c r="C1268" s="40"/>
      <c r="D1268" s="40"/>
      <c r="E1268" s="36" t="s">
        <v>263</v>
      </c>
      <c r="F1268" s="152">
        <v>11</v>
      </c>
      <c r="G1268" s="173">
        <v>3295</v>
      </c>
      <c r="H1268" s="179"/>
      <c r="I1268" s="179">
        <v>1763</v>
      </c>
      <c r="J1268" s="175" t="s">
        <v>151</v>
      </c>
      <c r="K1268" s="196">
        <v>0</v>
      </c>
      <c r="L1268" s="196">
        <v>0</v>
      </c>
      <c r="M1268" s="180">
        <f>K1268+L1268</f>
        <v>0</v>
      </c>
      <c r="N1268" s="38">
        <v>111</v>
      </c>
    </row>
    <row r="1269" spans="1:17" s="39" customFormat="1" ht="13.2" x14ac:dyDescent="0.25">
      <c r="A1269" s="27"/>
      <c r="B1269" s="28"/>
      <c r="C1269" s="40"/>
      <c r="D1269" s="40"/>
      <c r="E1269" s="36"/>
      <c r="F1269" s="152"/>
      <c r="G1269" s="173"/>
      <c r="H1269" s="174"/>
      <c r="I1269" s="174"/>
      <c r="J1269" s="175"/>
      <c r="K1269" s="176"/>
      <c r="L1269" s="176"/>
      <c r="M1269" s="176"/>
      <c r="N1269" s="172"/>
    </row>
    <row r="1270" spans="1:17" s="39" customFormat="1" ht="13.2" x14ac:dyDescent="0.25">
      <c r="A1270" s="27"/>
      <c r="B1270" s="28"/>
      <c r="C1270" s="40"/>
      <c r="D1270" s="40"/>
      <c r="E1270" s="122"/>
      <c r="F1270" s="123"/>
      <c r="G1270" s="124"/>
      <c r="H1270" s="121"/>
      <c r="I1270" s="121"/>
      <c r="J1270" s="103"/>
      <c r="K1270" s="103"/>
      <c r="L1270" s="103"/>
      <c r="M1270" s="103"/>
      <c r="N1270" s="38"/>
    </row>
    <row r="1271" spans="1:17" s="39" customFormat="1" ht="13.2" x14ac:dyDescent="0.25">
      <c r="A1271" s="27"/>
      <c r="B1271" s="28"/>
      <c r="C1271" s="40"/>
      <c r="D1271" s="40"/>
      <c r="E1271" s="122"/>
      <c r="F1271" s="123"/>
      <c r="G1271" s="124"/>
      <c r="H1271" s="121"/>
      <c r="I1271" s="125">
        <v>3</v>
      </c>
      <c r="J1271" s="83" t="s">
        <v>283</v>
      </c>
      <c r="K1271" s="104">
        <f t="shared" ref="K1271:M1273" si="375">SUMIF($G$6:$G$1269,$I1271,K$6:K$1269)</f>
        <v>18820212</v>
      </c>
      <c r="L1271" s="104">
        <f t="shared" si="375"/>
        <v>1162573</v>
      </c>
      <c r="M1271" s="104">
        <f t="shared" si="375"/>
        <v>19982785</v>
      </c>
      <c r="N1271" s="38"/>
    </row>
    <row r="1272" spans="1:17" s="39" customFormat="1" ht="13.2" x14ac:dyDescent="0.25">
      <c r="A1272" s="27"/>
      <c r="B1272" s="28"/>
      <c r="C1272" s="40"/>
      <c r="D1272" s="40"/>
      <c r="E1272" s="122"/>
      <c r="F1272" s="123"/>
      <c r="G1272" s="124"/>
      <c r="H1272" s="121"/>
      <c r="I1272" s="125">
        <v>4</v>
      </c>
      <c r="J1272" s="83" t="s">
        <v>284</v>
      </c>
      <c r="K1272" s="104">
        <f t="shared" si="375"/>
        <v>261845</v>
      </c>
      <c r="L1272" s="104">
        <f t="shared" si="375"/>
        <v>-2000</v>
      </c>
      <c r="M1272" s="104">
        <f t="shared" si="375"/>
        <v>259845</v>
      </c>
      <c r="N1272" s="38"/>
    </row>
    <row r="1273" spans="1:17" s="39" customFormat="1" ht="13.2" x14ac:dyDescent="0.25">
      <c r="A1273" s="27"/>
      <c r="B1273" s="28"/>
      <c r="C1273" s="40"/>
      <c r="D1273" s="40"/>
      <c r="E1273" s="122"/>
      <c r="F1273" s="123"/>
      <c r="G1273" s="124"/>
      <c r="H1273" s="121"/>
      <c r="I1273" s="125">
        <v>5</v>
      </c>
      <c r="J1273" s="83" t="s">
        <v>285</v>
      </c>
      <c r="K1273" s="104">
        <f t="shared" si="375"/>
        <v>50000</v>
      </c>
      <c r="L1273" s="104">
        <f t="shared" si="375"/>
        <v>0</v>
      </c>
      <c r="M1273" s="104">
        <f t="shared" si="375"/>
        <v>50000</v>
      </c>
      <c r="N1273" s="38"/>
    </row>
    <row r="1274" spans="1:17" s="39" customFormat="1" ht="13.2" x14ac:dyDescent="0.25">
      <c r="A1274" s="27"/>
      <c r="B1274" s="28"/>
      <c r="C1274" s="40"/>
      <c r="D1274" s="40"/>
      <c r="E1274" s="122"/>
      <c r="F1274" s="123"/>
      <c r="G1274" s="124"/>
      <c r="H1274" s="121"/>
      <c r="I1274" s="121"/>
      <c r="J1274" s="84" t="s">
        <v>93</v>
      </c>
      <c r="K1274" s="105">
        <f>SUM(K1271:K1273)</f>
        <v>19132057</v>
      </c>
      <c r="L1274" s="105">
        <f t="shared" ref="L1274:M1274" si="376">SUM(L1271:L1273)</f>
        <v>1160573</v>
      </c>
      <c r="M1274" s="105">
        <f t="shared" si="376"/>
        <v>20292630</v>
      </c>
      <c r="N1274" s="38"/>
    </row>
    <row r="1275" spans="1:17" s="39" customFormat="1" ht="13.2" x14ac:dyDescent="0.25">
      <c r="A1275" s="27"/>
      <c r="B1275" s="28"/>
      <c r="C1275" s="40"/>
      <c r="D1275" s="40"/>
      <c r="E1275" s="122"/>
      <c r="F1275" s="123"/>
      <c r="G1275" s="124"/>
      <c r="H1275" s="121"/>
      <c r="I1275" s="121"/>
      <c r="J1275" s="83" t="s">
        <v>88</v>
      </c>
      <c r="K1275" s="106">
        <f>K1274-K5</f>
        <v>0</v>
      </c>
      <c r="L1275" s="106">
        <f>L1274-L5</f>
        <v>0</v>
      </c>
      <c r="M1275" s="106">
        <f>M1274-M5</f>
        <v>0</v>
      </c>
      <c r="N1275" s="38"/>
    </row>
    <row r="1276" spans="1:17" s="65" customFormat="1" ht="13.2" x14ac:dyDescent="0.25">
      <c r="A1276" s="62"/>
      <c r="B1276" s="63"/>
      <c r="C1276" s="64"/>
      <c r="D1276" s="64"/>
      <c r="E1276" s="126"/>
      <c r="F1276" s="127"/>
      <c r="G1276" s="128"/>
      <c r="H1276" s="129"/>
      <c r="I1276" s="129"/>
      <c r="J1276" s="130"/>
      <c r="K1276" s="107"/>
      <c r="L1276" s="107"/>
      <c r="M1276" s="107"/>
      <c r="N1276" s="38"/>
      <c r="O1276" s="39"/>
      <c r="P1276" s="39"/>
      <c r="Q1276" s="39"/>
    </row>
    <row r="1277" spans="1:17" s="39" customFormat="1" ht="20.399999999999999" x14ac:dyDescent="0.25">
      <c r="A1277" s="27"/>
      <c r="B1277" s="28"/>
      <c r="C1277" s="40"/>
      <c r="D1277" s="40"/>
      <c r="E1277" s="122"/>
      <c r="F1277" s="123"/>
      <c r="G1277" s="124"/>
      <c r="H1277" s="121"/>
      <c r="I1277" s="121"/>
      <c r="J1277" s="131" t="s">
        <v>281</v>
      </c>
      <c r="K1277" s="103"/>
      <c r="L1277" s="103"/>
      <c r="M1277" s="103"/>
      <c r="N1277" s="38"/>
    </row>
    <row r="1278" spans="1:17" s="39" customFormat="1" ht="13.2" x14ac:dyDescent="0.25">
      <c r="A1278" s="27"/>
      <c r="B1278" s="28"/>
      <c r="C1278" s="40"/>
      <c r="D1278" s="40"/>
      <c r="E1278" s="122"/>
      <c r="F1278" s="132">
        <v>11</v>
      </c>
      <c r="G1278" s="124"/>
      <c r="H1278" s="121"/>
      <c r="I1278" s="121"/>
      <c r="J1278" s="89">
        <v>11</v>
      </c>
      <c r="K1278" s="76">
        <f t="shared" ref="K1278:M1280" si="377">SUMIF($F$4:$F$1270,$F1278,K$4:K$1270)</f>
        <v>11212</v>
      </c>
      <c r="L1278" s="76">
        <f t="shared" si="377"/>
        <v>0</v>
      </c>
      <c r="M1278" s="76">
        <f t="shared" si="377"/>
        <v>11212</v>
      </c>
      <c r="N1278" s="38"/>
    </row>
    <row r="1279" spans="1:17" s="39" customFormat="1" ht="13.2" x14ac:dyDescent="0.25">
      <c r="A1279" s="27"/>
      <c r="B1279" s="28"/>
      <c r="C1279" s="40"/>
      <c r="D1279" s="40"/>
      <c r="E1279" s="122"/>
      <c r="F1279" s="82">
        <v>12</v>
      </c>
      <c r="G1279" s="124"/>
      <c r="H1279" s="121"/>
      <c r="I1279" s="121"/>
      <c r="J1279" s="91">
        <v>12</v>
      </c>
      <c r="K1279" s="76">
        <f t="shared" si="377"/>
        <v>949142</v>
      </c>
      <c r="L1279" s="76">
        <f t="shared" si="377"/>
        <v>99900</v>
      </c>
      <c r="M1279" s="76">
        <f t="shared" si="377"/>
        <v>1049042</v>
      </c>
      <c r="N1279" s="38"/>
    </row>
    <row r="1280" spans="1:17" s="39" customFormat="1" ht="13.2" x14ac:dyDescent="0.25">
      <c r="A1280" s="27"/>
      <c r="B1280" s="28"/>
      <c r="C1280" s="40"/>
      <c r="D1280" s="40"/>
      <c r="E1280" s="122"/>
      <c r="F1280" s="82">
        <v>13</v>
      </c>
      <c r="G1280" s="124"/>
      <c r="H1280" s="121"/>
      <c r="I1280" s="121"/>
      <c r="J1280" s="232">
        <v>13</v>
      </c>
      <c r="K1280" s="76">
        <f t="shared" si="377"/>
        <v>0</v>
      </c>
      <c r="L1280" s="76">
        <f t="shared" si="377"/>
        <v>0</v>
      </c>
      <c r="M1280" s="76">
        <f t="shared" si="377"/>
        <v>0</v>
      </c>
      <c r="N1280" s="38"/>
    </row>
    <row r="1281" spans="1:14" s="39" customFormat="1" ht="13.2" x14ac:dyDescent="0.25">
      <c r="A1281" s="27"/>
      <c r="B1281" s="28"/>
      <c r="C1281" s="40"/>
      <c r="D1281" s="40"/>
      <c r="E1281" s="122"/>
      <c r="F1281" s="82">
        <v>52</v>
      </c>
      <c r="G1281" s="133"/>
      <c r="H1281" s="121"/>
      <c r="I1281" s="121"/>
      <c r="J1281" s="92">
        <v>5230</v>
      </c>
      <c r="K1281" s="108">
        <f t="shared" ref="K1281:M1284" si="378">SUMIF($N$4:$N$1270,$J1281,K$4:K$1270)</f>
        <v>0</v>
      </c>
      <c r="L1281" s="108">
        <f t="shared" si="378"/>
        <v>0</v>
      </c>
      <c r="M1281" s="108">
        <f t="shared" si="378"/>
        <v>0</v>
      </c>
      <c r="N1281" s="38"/>
    </row>
    <row r="1282" spans="1:14" s="39" customFormat="1" ht="13.2" x14ac:dyDescent="0.25">
      <c r="A1282" s="27"/>
      <c r="B1282" s="28"/>
      <c r="C1282" s="40"/>
      <c r="D1282" s="40"/>
      <c r="E1282" s="122"/>
      <c r="F1282" s="82">
        <v>52</v>
      </c>
      <c r="G1282" s="133"/>
      <c r="H1282" s="121"/>
      <c r="I1282" s="121"/>
      <c r="J1282" s="92">
        <v>526</v>
      </c>
      <c r="K1282" s="108">
        <f t="shared" si="378"/>
        <v>0</v>
      </c>
      <c r="L1282" s="108">
        <f t="shared" si="378"/>
        <v>0</v>
      </c>
      <c r="M1282" s="108">
        <f t="shared" si="378"/>
        <v>0</v>
      </c>
      <c r="N1282" s="38"/>
    </row>
    <row r="1283" spans="1:14" s="39" customFormat="1" ht="13.2" x14ac:dyDescent="0.25">
      <c r="A1283" s="27"/>
      <c r="B1283" s="28"/>
      <c r="C1283" s="40"/>
      <c r="D1283" s="40"/>
      <c r="E1283" s="122"/>
      <c r="F1283" s="82">
        <v>52</v>
      </c>
      <c r="G1283" s="133"/>
      <c r="H1283" s="121"/>
      <c r="I1283" s="121"/>
      <c r="J1283" s="92">
        <v>527</v>
      </c>
      <c r="K1283" s="108">
        <f t="shared" si="378"/>
        <v>0</v>
      </c>
      <c r="L1283" s="108">
        <f t="shared" si="378"/>
        <v>0</v>
      </c>
      <c r="M1283" s="108">
        <f t="shared" si="378"/>
        <v>0</v>
      </c>
      <c r="N1283" s="38"/>
    </row>
    <row r="1284" spans="1:14" s="39" customFormat="1" ht="13.2" x14ac:dyDescent="0.25">
      <c r="A1284" s="27"/>
      <c r="B1284" s="28"/>
      <c r="C1284" s="40"/>
      <c r="D1284" s="40"/>
      <c r="E1284" s="122"/>
      <c r="F1284" s="82">
        <v>52</v>
      </c>
      <c r="G1284" s="133"/>
      <c r="H1284" s="121"/>
      <c r="I1284" s="121"/>
      <c r="J1284" s="92">
        <v>5212</v>
      </c>
      <c r="K1284" s="108">
        <f t="shared" si="378"/>
        <v>27376</v>
      </c>
      <c r="L1284" s="108">
        <f t="shared" si="378"/>
        <v>0</v>
      </c>
      <c r="M1284" s="108">
        <f t="shared" si="378"/>
        <v>27376</v>
      </c>
      <c r="N1284" s="38"/>
    </row>
    <row r="1285" spans="1:14" s="39" customFormat="1" ht="13.2" x14ac:dyDescent="0.25">
      <c r="A1285" s="27"/>
      <c r="B1285" s="28"/>
      <c r="C1285" s="40"/>
      <c r="D1285" s="40"/>
      <c r="E1285" s="122"/>
      <c r="F1285" s="82">
        <v>32</v>
      </c>
      <c r="G1285" s="124"/>
      <c r="H1285" s="121"/>
      <c r="I1285" s="121"/>
      <c r="J1285" s="93">
        <v>3210</v>
      </c>
      <c r="K1285" s="76">
        <f t="shared" ref="K1285:M1290" si="379">SUMIF($F$4:$F$1270,$F1285,K$4:K$1270)</f>
        <v>1046327</v>
      </c>
      <c r="L1285" s="76">
        <f t="shared" si="379"/>
        <v>165673</v>
      </c>
      <c r="M1285" s="76">
        <f t="shared" si="379"/>
        <v>1212000</v>
      </c>
      <c r="N1285" s="38"/>
    </row>
    <row r="1286" spans="1:14" s="39" customFormat="1" ht="13.2" x14ac:dyDescent="0.25">
      <c r="A1286" s="27"/>
      <c r="B1286" s="28"/>
      <c r="C1286" s="40"/>
      <c r="D1286" s="40"/>
      <c r="E1286" s="122"/>
      <c r="F1286" s="82">
        <v>49</v>
      </c>
      <c r="G1286" s="124"/>
      <c r="H1286" s="121"/>
      <c r="I1286" s="121"/>
      <c r="J1286" s="93">
        <v>4910</v>
      </c>
      <c r="K1286" s="76">
        <f t="shared" si="379"/>
        <v>0</v>
      </c>
      <c r="L1286" s="76">
        <f t="shared" si="379"/>
        <v>0</v>
      </c>
      <c r="M1286" s="76">
        <f t="shared" si="379"/>
        <v>0</v>
      </c>
      <c r="N1286" s="38"/>
    </row>
    <row r="1287" spans="1:14" s="39" customFormat="1" ht="13.2" x14ac:dyDescent="0.25">
      <c r="A1287" s="27"/>
      <c r="B1287" s="28"/>
      <c r="C1287" s="40"/>
      <c r="D1287" s="40"/>
      <c r="E1287" s="122"/>
      <c r="F1287" s="82">
        <v>54</v>
      </c>
      <c r="G1287" s="124"/>
      <c r="H1287" s="121"/>
      <c r="I1287" s="121"/>
      <c r="J1287" s="93">
        <v>5410</v>
      </c>
      <c r="K1287" s="76">
        <f t="shared" si="379"/>
        <v>17098000</v>
      </c>
      <c r="L1287" s="76">
        <f t="shared" si="379"/>
        <v>895000</v>
      </c>
      <c r="M1287" s="76">
        <f t="shared" si="379"/>
        <v>17993000</v>
      </c>
      <c r="N1287" s="38"/>
    </row>
    <row r="1288" spans="1:14" s="39" customFormat="1" ht="13.2" x14ac:dyDescent="0.25">
      <c r="A1288" s="27"/>
      <c r="B1288" s="28"/>
      <c r="C1288" s="40"/>
      <c r="D1288" s="40"/>
      <c r="E1288" s="122"/>
      <c r="F1288" s="82">
        <v>62</v>
      </c>
      <c r="G1288" s="124"/>
      <c r="H1288" s="121"/>
      <c r="I1288" s="121"/>
      <c r="J1288" s="93">
        <v>6210</v>
      </c>
      <c r="K1288" s="76">
        <f t="shared" si="379"/>
        <v>0</v>
      </c>
      <c r="L1288" s="76">
        <f t="shared" si="379"/>
        <v>0</v>
      </c>
      <c r="M1288" s="76">
        <f t="shared" si="379"/>
        <v>0</v>
      </c>
      <c r="N1288" s="38"/>
    </row>
    <row r="1289" spans="1:14" s="39" customFormat="1" ht="13.2" x14ac:dyDescent="0.25">
      <c r="A1289" s="27"/>
      <c r="B1289" s="28"/>
      <c r="C1289" s="40"/>
      <c r="D1289" s="40"/>
      <c r="E1289" s="122"/>
      <c r="F1289" s="82">
        <v>72</v>
      </c>
      <c r="G1289" s="124"/>
      <c r="H1289" s="121"/>
      <c r="I1289" s="121"/>
      <c r="J1289" s="93">
        <v>7210</v>
      </c>
      <c r="K1289" s="76">
        <f t="shared" si="379"/>
        <v>0</v>
      </c>
      <c r="L1289" s="76">
        <f t="shared" si="379"/>
        <v>0</v>
      </c>
      <c r="M1289" s="76">
        <f t="shared" si="379"/>
        <v>0</v>
      </c>
      <c r="N1289" s="38"/>
    </row>
    <row r="1290" spans="1:14" s="39" customFormat="1" ht="13.2" x14ac:dyDescent="0.25">
      <c r="A1290" s="27"/>
      <c r="B1290" s="28"/>
      <c r="C1290" s="40"/>
      <c r="D1290" s="40"/>
      <c r="E1290" s="122"/>
      <c r="F1290" s="82">
        <v>82</v>
      </c>
      <c r="G1290" s="124"/>
      <c r="H1290" s="121"/>
      <c r="I1290" s="121"/>
      <c r="J1290" s="93">
        <v>8210</v>
      </c>
      <c r="K1290" s="76">
        <f t="shared" si="379"/>
        <v>0</v>
      </c>
      <c r="L1290" s="76">
        <f t="shared" si="379"/>
        <v>0</v>
      </c>
      <c r="M1290" s="76">
        <f t="shared" si="379"/>
        <v>0</v>
      </c>
      <c r="N1290" s="38"/>
    </row>
    <row r="1291" spans="1:14" s="39" customFormat="1" ht="13.2" x14ac:dyDescent="0.25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134" t="s">
        <v>93</v>
      </c>
      <c r="K1291" s="109">
        <f>SUM(K1278:K1290)</f>
        <v>19132057</v>
      </c>
      <c r="L1291" s="109">
        <f>SUM(L1278:L1290)</f>
        <v>1160573</v>
      </c>
      <c r="M1291" s="109">
        <f>SUM(M1278:M1290)</f>
        <v>20292630</v>
      </c>
      <c r="N1291" s="38"/>
    </row>
    <row r="1292" spans="1:14" s="39" customFormat="1" ht="13.2" x14ac:dyDescent="0.25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8"/>
      <c r="K1292" s="103"/>
      <c r="L1292" s="103"/>
      <c r="M1292" s="103"/>
      <c r="N1292" s="38"/>
    </row>
    <row r="1293" spans="1:14" s="39" customFormat="1" ht="13.2" x14ac:dyDescent="0.25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8"/>
      <c r="K1293" s="103"/>
      <c r="L1293" s="103"/>
      <c r="M1293" s="103"/>
      <c r="N1293" s="38"/>
    </row>
    <row r="1294" spans="1:14" s="39" customFormat="1" ht="20.399999999999999" x14ac:dyDescent="0.25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131" t="s">
        <v>282</v>
      </c>
      <c r="K1294" s="78" t="s">
        <v>107</v>
      </c>
      <c r="L1294" s="78" t="s">
        <v>107</v>
      </c>
      <c r="M1294" s="78" t="s">
        <v>107</v>
      </c>
      <c r="N1294" s="38"/>
    </row>
    <row r="1295" spans="1:14" s="39" customFormat="1" ht="13.2" x14ac:dyDescent="0.25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89">
        <v>11</v>
      </c>
      <c r="K1295" s="76">
        <f>'PRIHODI-za popuniti'!C445-'POSEBNI DIO-za popuniti'!K1278</f>
        <v>0</v>
      </c>
      <c r="L1295" s="76">
        <f>'PRIHODI-za popuniti'!D445-'POSEBNI DIO-za popuniti'!L1278</f>
        <v>0</v>
      </c>
      <c r="M1295" s="76">
        <f>'PRIHODI-za popuniti'!E445-'POSEBNI DIO-za popuniti'!M1278</f>
        <v>0</v>
      </c>
      <c r="N1295" s="38"/>
    </row>
    <row r="1296" spans="1:14" s="39" customFormat="1" ht="13.2" x14ac:dyDescent="0.25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1">
        <v>12</v>
      </c>
      <c r="K1296" s="76">
        <f>'PRIHODI-za popuniti'!C446-'POSEBNI DIO-za popuniti'!K1279</f>
        <v>0</v>
      </c>
      <c r="L1296" s="76">
        <f>'PRIHODI-za popuniti'!D446-'POSEBNI DIO-za popuniti'!L1279</f>
        <v>0</v>
      </c>
      <c r="M1296" s="76">
        <f>'PRIHODI-za popuniti'!E446-'POSEBNI DIO-za popuniti'!M1279</f>
        <v>0</v>
      </c>
      <c r="N1296" s="38"/>
    </row>
    <row r="1297" spans="1:14" s="39" customFormat="1" ht="13.2" x14ac:dyDescent="0.25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232">
        <v>13</v>
      </c>
      <c r="K1297" s="76">
        <f>'PRIHODI-za popuniti'!C447-'POSEBNI DIO-za popuniti'!K1280</f>
        <v>0</v>
      </c>
      <c r="L1297" s="76">
        <f>'PRIHODI-za popuniti'!D447-'POSEBNI DIO-za popuniti'!L1280</f>
        <v>0</v>
      </c>
      <c r="M1297" s="76">
        <f>'PRIHODI-za popuniti'!E447-'POSEBNI DIO-za popuniti'!M1280</f>
        <v>0</v>
      </c>
      <c r="N1297" s="38"/>
    </row>
    <row r="1298" spans="1:14" s="39" customFormat="1" ht="13.2" x14ac:dyDescent="0.25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2">
        <v>5230</v>
      </c>
      <c r="K1298" s="76">
        <f>'PRIHODI-za popuniti'!C448-'POSEBNI DIO-za popuniti'!K1281</f>
        <v>0</v>
      </c>
      <c r="L1298" s="76">
        <f>'PRIHODI-za popuniti'!D448-'POSEBNI DIO-za popuniti'!L1281</f>
        <v>0</v>
      </c>
      <c r="M1298" s="76">
        <f>'PRIHODI-za popuniti'!E448-'POSEBNI DIO-za popuniti'!M1281</f>
        <v>0</v>
      </c>
      <c r="N1298" s="38"/>
    </row>
    <row r="1299" spans="1:14" s="39" customFormat="1" ht="13.2" x14ac:dyDescent="0.25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92">
        <v>526</v>
      </c>
      <c r="K1299" s="76">
        <f>'PRIHODI-za popuniti'!C449-'POSEBNI DIO-za popuniti'!K1282</f>
        <v>0</v>
      </c>
      <c r="L1299" s="76">
        <f>'PRIHODI-za popuniti'!D449-'POSEBNI DIO-za popuniti'!L1282</f>
        <v>0</v>
      </c>
      <c r="M1299" s="76">
        <f>'PRIHODI-za popuniti'!E449-'POSEBNI DIO-za popuniti'!M1282</f>
        <v>0</v>
      </c>
      <c r="N1299" s="38"/>
    </row>
    <row r="1300" spans="1:14" s="39" customFormat="1" ht="13.2" x14ac:dyDescent="0.25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2">
        <v>527</v>
      </c>
      <c r="K1300" s="76">
        <f>'PRIHODI-za popuniti'!C450-'POSEBNI DIO-za popuniti'!K1283</f>
        <v>0</v>
      </c>
      <c r="L1300" s="76">
        <f>'PRIHODI-za popuniti'!D450-'POSEBNI DIO-za popuniti'!L1283</f>
        <v>0</v>
      </c>
      <c r="M1300" s="76">
        <f>'PRIHODI-za popuniti'!E450-'POSEBNI DIO-za popuniti'!M1283</f>
        <v>0</v>
      </c>
      <c r="N1300" s="38"/>
    </row>
    <row r="1301" spans="1:14" s="39" customFormat="1" ht="13.2" x14ac:dyDescent="0.25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2">
        <v>5212</v>
      </c>
      <c r="K1301" s="76">
        <f>'PRIHODI-za popuniti'!C451-'POSEBNI DIO-za popuniti'!K1284</f>
        <v>0</v>
      </c>
      <c r="L1301" s="76">
        <f>'PRIHODI-za popuniti'!D451-'POSEBNI DIO-za popuniti'!L1284</f>
        <v>0</v>
      </c>
      <c r="M1301" s="76">
        <f>'PRIHODI-za popuniti'!E451-'POSEBNI DIO-za popuniti'!M1284</f>
        <v>0</v>
      </c>
      <c r="N1301" s="38"/>
    </row>
    <row r="1302" spans="1:14" s="39" customFormat="1" ht="13.2" x14ac:dyDescent="0.25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3">
        <v>3210</v>
      </c>
      <c r="K1302" s="76">
        <f>'PRIHODI-za popuniti'!C452-'POSEBNI DIO-za popuniti'!K1285</f>
        <v>0</v>
      </c>
      <c r="L1302" s="76">
        <f>'PRIHODI-za popuniti'!D452-'POSEBNI DIO-za popuniti'!L1285</f>
        <v>0</v>
      </c>
      <c r="M1302" s="76">
        <f>'PRIHODI-za popuniti'!E452-'POSEBNI DIO-za popuniti'!M1285</f>
        <v>0</v>
      </c>
      <c r="N1302" s="38"/>
    </row>
    <row r="1303" spans="1:14" s="39" customFormat="1" ht="13.2" x14ac:dyDescent="0.25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3">
        <v>4910</v>
      </c>
      <c r="K1303" s="76">
        <f>'PRIHODI-za popuniti'!C453-'POSEBNI DIO-za popuniti'!K1286</f>
        <v>0</v>
      </c>
      <c r="L1303" s="76">
        <f>'PRIHODI-za popuniti'!D453-'POSEBNI DIO-za popuniti'!L1286</f>
        <v>0</v>
      </c>
      <c r="M1303" s="76">
        <f>'PRIHODI-za popuniti'!E453-'POSEBNI DIO-za popuniti'!M1286</f>
        <v>0</v>
      </c>
      <c r="N1303" s="38"/>
    </row>
    <row r="1304" spans="1:14" s="39" customFormat="1" ht="13.2" x14ac:dyDescent="0.25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3">
        <v>5410</v>
      </c>
      <c r="K1304" s="76">
        <f>'PRIHODI-za popuniti'!C454-'POSEBNI DIO-za popuniti'!K1287</f>
        <v>0</v>
      </c>
      <c r="L1304" s="76">
        <f>'PRIHODI-za popuniti'!D454-'POSEBNI DIO-za popuniti'!L1287</f>
        <v>0</v>
      </c>
      <c r="M1304" s="76">
        <f>'PRIHODI-za popuniti'!E454-'POSEBNI DIO-za popuniti'!M1287</f>
        <v>0</v>
      </c>
      <c r="N1304" s="38"/>
    </row>
    <row r="1305" spans="1:14" s="39" customFormat="1" ht="13.2" x14ac:dyDescent="0.25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3">
        <v>6210</v>
      </c>
      <c r="K1305" s="76">
        <f>'PRIHODI-za popuniti'!C455-'POSEBNI DIO-za popuniti'!K1288</f>
        <v>0</v>
      </c>
      <c r="L1305" s="76">
        <f>'PRIHODI-za popuniti'!D455-'POSEBNI DIO-za popuniti'!L1288</f>
        <v>0</v>
      </c>
      <c r="M1305" s="76">
        <f>'PRIHODI-za popuniti'!E455-'POSEBNI DIO-za popuniti'!M1288</f>
        <v>0</v>
      </c>
      <c r="N1305" s="38"/>
    </row>
    <row r="1306" spans="1:14" s="39" customFormat="1" ht="13.2" x14ac:dyDescent="0.25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3">
        <v>7210</v>
      </c>
      <c r="K1306" s="76">
        <f>'PRIHODI-za popuniti'!C456-'POSEBNI DIO-za popuniti'!K1289</f>
        <v>0</v>
      </c>
      <c r="L1306" s="76">
        <f>'PRIHODI-za popuniti'!D456-'POSEBNI DIO-za popuniti'!L1289</f>
        <v>0</v>
      </c>
      <c r="M1306" s="76">
        <f>'PRIHODI-za popuniti'!E456-'POSEBNI DIO-za popuniti'!M1289</f>
        <v>0</v>
      </c>
      <c r="N1306" s="38"/>
    </row>
    <row r="1307" spans="1:14" s="39" customFormat="1" ht="13.2" x14ac:dyDescent="0.25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3">
        <v>8210</v>
      </c>
      <c r="K1307" s="76">
        <f>'PRIHODI-za popuniti'!C457-'POSEBNI DIO-za popuniti'!K1290</f>
        <v>0</v>
      </c>
      <c r="L1307" s="76">
        <f>'PRIHODI-za popuniti'!D457-'POSEBNI DIO-za popuniti'!L1290</f>
        <v>0</v>
      </c>
      <c r="M1307" s="76">
        <f>'PRIHODI-za popuniti'!E457-'POSEBNI DIO-za popuniti'!M1290</f>
        <v>0</v>
      </c>
      <c r="N1307" s="38"/>
    </row>
    <row r="1308" spans="1:14" s="39" customFormat="1" ht="13.2" x14ac:dyDescent="0.25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134" t="s">
        <v>93</v>
      </c>
      <c r="K1308" s="109">
        <f>SUM(K1295:K1307)</f>
        <v>0</v>
      </c>
      <c r="L1308" s="109">
        <f>SUM(L1295:L1307)</f>
        <v>0</v>
      </c>
      <c r="M1308" s="109">
        <f>SUM(M1295:M1307)</f>
        <v>0</v>
      </c>
      <c r="N1308" s="38"/>
    </row>
    <row r="1309" spans="1:14" s="39" customFormat="1" ht="13.2" x14ac:dyDescent="0.25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N1309" s="38"/>
    </row>
    <row r="1310" spans="1:14" s="39" customFormat="1" ht="13.2" x14ac:dyDescent="0.25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N1310" s="38"/>
    </row>
    <row r="1311" spans="1:14" s="39" customFormat="1" ht="13.2" x14ac:dyDescent="0.25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N1311" s="38"/>
    </row>
    <row r="1312" spans="1:14" s="39" customFormat="1" ht="13.2" x14ac:dyDescent="0.25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N1312" s="38"/>
    </row>
    <row r="1313" spans="1:17" s="39" customFormat="1" ht="13.2" x14ac:dyDescent="0.25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N1313" s="38"/>
    </row>
    <row r="1314" spans="1:17" s="39" customFormat="1" ht="13.2" x14ac:dyDescent="0.25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N1314" s="38"/>
    </row>
    <row r="1315" spans="1:17" s="38" customFormat="1" ht="13.2" x14ac:dyDescent="0.25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3.2" x14ac:dyDescent="0.25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3.2" x14ac:dyDescent="0.25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3.2" x14ac:dyDescent="0.25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3.2" x14ac:dyDescent="0.25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3.2" x14ac:dyDescent="0.25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3.2" x14ac:dyDescent="0.25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3.2" x14ac:dyDescent="0.25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3.2" x14ac:dyDescent="0.25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3.2" x14ac:dyDescent="0.25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  <c r="O1324" s="39"/>
      <c r="P1324" s="39"/>
      <c r="Q1324" s="39"/>
    </row>
    <row r="1325" spans="1:17" s="38" customFormat="1" ht="13.2" x14ac:dyDescent="0.25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  <c r="O1325" s="39"/>
      <c r="P1325" s="39"/>
      <c r="Q1325" s="39"/>
    </row>
    <row r="1326" spans="1:17" s="38" customFormat="1" ht="13.2" x14ac:dyDescent="0.25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  <c r="O1326" s="39"/>
      <c r="P1326" s="39"/>
      <c r="Q1326" s="39"/>
    </row>
    <row r="1327" spans="1:17" s="38" customFormat="1" ht="13.2" x14ac:dyDescent="0.25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  <c r="O1327" s="39"/>
      <c r="P1327" s="39"/>
      <c r="Q1327" s="39"/>
    </row>
    <row r="1328" spans="1:17" s="38" customFormat="1" ht="13.2" x14ac:dyDescent="0.25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  <c r="O1328" s="39"/>
      <c r="P1328" s="39"/>
      <c r="Q1328" s="39"/>
    </row>
    <row r="1329" spans="1:17" s="38" customFormat="1" ht="13.2" x14ac:dyDescent="0.25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  <c r="O1329" s="39"/>
      <c r="P1329" s="39"/>
      <c r="Q1329" s="39"/>
    </row>
    <row r="1330" spans="1:17" s="38" customFormat="1" ht="13.2" x14ac:dyDescent="0.25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  <c r="O1330" s="39"/>
      <c r="P1330" s="39"/>
      <c r="Q1330" s="39"/>
    </row>
    <row r="1331" spans="1:17" s="38" customFormat="1" ht="13.2" x14ac:dyDescent="0.25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  <c r="O1331" s="39"/>
      <c r="P1331" s="39"/>
      <c r="Q1331" s="39"/>
    </row>
    <row r="1332" spans="1:17" s="38" customFormat="1" ht="13.2" x14ac:dyDescent="0.25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  <c r="O1332" s="39"/>
      <c r="P1332" s="39"/>
      <c r="Q1332" s="39"/>
    </row>
    <row r="1333" spans="1:17" s="38" customFormat="1" ht="13.2" x14ac:dyDescent="0.25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7" s="38" customFormat="1" ht="13.2" x14ac:dyDescent="0.25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7" s="38" customFormat="1" ht="13.2" x14ac:dyDescent="0.25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7" s="38" customFormat="1" ht="13.2" x14ac:dyDescent="0.25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7" s="38" customFormat="1" ht="13.2" x14ac:dyDescent="0.25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7" s="38" customFormat="1" ht="13.2" x14ac:dyDescent="0.25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7" s="38" customFormat="1" ht="13.2" x14ac:dyDescent="0.25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7" s="38" customFormat="1" ht="13.2" x14ac:dyDescent="0.25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7" s="38" customFormat="1" ht="13.2" x14ac:dyDescent="0.25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7" s="38" customFormat="1" ht="13.2" x14ac:dyDescent="0.25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7" s="38" customFormat="1" ht="13.2" x14ac:dyDescent="0.25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7" s="38" customFormat="1" ht="13.2" x14ac:dyDescent="0.25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3.2" x14ac:dyDescent="0.25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3.2" x14ac:dyDescent="0.25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3.2" x14ac:dyDescent="0.25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3.2" x14ac:dyDescent="0.25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3.2" x14ac:dyDescent="0.25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3.2" x14ac:dyDescent="0.25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3.2" x14ac:dyDescent="0.25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3.2" x14ac:dyDescent="0.25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3.2" x14ac:dyDescent="0.25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3.2" x14ac:dyDescent="0.25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3.2" x14ac:dyDescent="0.25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3.2" x14ac:dyDescent="0.25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3.2" x14ac:dyDescent="0.25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3.2" x14ac:dyDescent="0.25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3.2" x14ac:dyDescent="0.25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3.2" x14ac:dyDescent="0.25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3.2" x14ac:dyDescent="0.25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3.2" x14ac:dyDescent="0.25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3.2" x14ac:dyDescent="0.25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3.2" x14ac:dyDescent="0.25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3.2" x14ac:dyDescent="0.25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3.2" x14ac:dyDescent="0.25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3.2" x14ac:dyDescent="0.25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3.2" x14ac:dyDescent="0.25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3.2" x14ac:dyDescent="0.25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3.2" x14ac:dyDescent="0.25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3.2" x14ac:dyDescent="0.25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3.2" x14ac:dyDescent="0.25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3.2" x14ac:dyDescent="0.25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3.2" x14ac:dyDescent="0.25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3.2" x14ac:dyDescent="0.25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3.2" x14ac:dyDescent="0.25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3.2" x14ac:dyDescent="0.25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3.2" x14ac:dyDescent="0.25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3.2" x14ac:dyDescent="0.25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3.2" x14ac:dyDescent="0.25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3.2" x14ac:dyDescent="0.25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3.2" x14ac:dyDescent="0.25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3.2" x14ac:dyDescent="0.25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3.2" x14ac:dyDescent="0.25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3.2" x14ac:dyDescent="0.25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3.2" x14ac:dyDescent="0.25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3.2" x14ac:dyDescent="0.25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3.2" x14ac:dyDescent="0.25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3.2" x14ac:dyDescent="0.25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3.2" x14ac:dyDescent="0.25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3.2" x14ac:dyDescent="0.25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3.2" x14ac:dyDescent="0.25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3.2" x14ac:dyDescent="0.25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3.2" x14ac:dyDescent="0.25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3.2" x14ac:dyDescent="0.25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3.2" x14ac:dyDescent="0.25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3.2" x14ac:dyDescent="0.25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3.2" x14ac:dyDescent="0.25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3.2" x14ac:dyDescent="0.25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3.2" x14ac:dyDescent="0.25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3.2" x14ac:dyDescent="0.25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3.2" x14ac:dyDescent="0.25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3.2" x14ac:dyDescent="0.25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3.2" x14ac:dyDescent="0.25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3.2" x14ac:dyDescent="0.25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3.2" x14ac:dyDescent="0.25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3.2" x14ac:dyDescent="0.25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3.2" x14ac:dyDescent="0.25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3.2" x14ac:dyDescent="0.25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3.2" x14ac:dyDescent="0.25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3.2" x14ac:dyDescent="0.25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3.2" x14ac:dyDescent="0.25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3.2" x14ac:dyDescent="0.25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3.2" x14ac:dyDescent="0.25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3.2" x14ac:dyDescent="0.25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3.2" x14ac:dyDescent="0.25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3.2" x14ac:dyDescent="0.25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3.2" x14ac:dyDescent="0.25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3.2" x14ac:dyDescent="0.25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3.2" x14ac:dyDescent="0.25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3.2" x14ac:dyDescent="0.25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3.2" x14ac:dyDescent="0.25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3.2" x14ac:dyDescent="0.25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3.2" x14ac:dyDescent="0.25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3.2" x14ac:dyDescent="0.25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3.2" x14ac:dyDescent="0.25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3.2" x14ac:dyDescent="0.25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3.2" x14ac:dyDescent="0.25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3.2" x14ac:dyDescent="0.25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3.2" x14ac:dyDescent="0.25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3.2" x14ac:dyDescent="0.25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3.2" x14ac:dyDescent="0.25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3.2" x14ac:dyDescent="0.25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3.2" x14ac:dyDescent="0.25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3.2" x14ac:dyDescent="0.25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3.2" x14ac:dyDescent="0.25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3.2" x14ac:dyDescent="0.25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3.2" x14ac:dyDescent="0.25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3.2" x14ac:dyDescent="0.25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3.2" x14ac:dyDescent="0.25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3.2" x14ac:dyDescent="0.25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3.2" x14ac:dyDescent="0.25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3.2" x14ac:dyDescent="0.25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3.2" x14ac:dyDescent="0.25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3.2" x14ac:dyDescent="0.25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3.2" x14ac:dyDescent="0.25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3.2" x14ac:dyDescent="0.25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3.2" x14ac:dyDescent="0.25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3.2" x14ac:dyDescent="0.25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3.2" x14ac:dyDescent="0.25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3.2" x14ac:dyDescent="0.25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3.2" x14ac:dyDescent="0.25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3.2" x14ac:dyDescent="0.25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3.2" x14ac:dyDescent="0.25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3.2" x14ac:dyDescent="0.25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3.2" x14ac:dyDescent="0.25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3.2" x14ac:dyDescent="0.25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3.2" x14ac:dyDescent="0.25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3.2" x14ac:dyDescent="0.25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3.2" x14ac:dyDescent="0.25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3.2" x14ac:dyDescent="0.25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3.2" x14ac:dyDescent="0.25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3.2" x14ac:dyDescent="0.25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3.2" x14ac:dyDescent="0.25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3.2" x14ac:dyDescent="0.25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3.2" x14ac:dyDescent="0.25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3.2" x14ac:dyDescent="0.25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3.2" x14ac:dyDescent="0.25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3.2" x14ac:dyDescent="0.25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3.2" x14ac:dyDescent="0.25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3.2" x14ac:dyDescent="0.25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3.2" x14ac:dyDescent="0.25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3.2" x14ac:dyDescent="0.25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3.2" x14ac:dyDescent="0.25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3.2" x14ac:dyDescent="0.25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3.2" x14ac:dyDescent="0.25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3.2" x14ac:dyDescent="0.25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3.2" x14ac:dyDescent="0.25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3.2" x14ac:dyDescent="0.25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3.2" x14ac:dyDescent="0.25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3.2" x14ac:dyDescent="0.25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3.2" x14ac:dyDescent="0.25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3.2" x14ac:dyDescent="0.25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3.2" x14ac:dyDescent="0.25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3.2" x14ac:dyDescent="0.25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3.2" x14ac:dyDescent="0.25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3.2" x14ac:dyDescent="0.25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3.2" x14ac:dyDescent="0.25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3.2" x14ac:dyDescent="0.25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3.2" x14ac:dyDescent="0.25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3.2" x14ac:dyDescent="0.25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3.2" x14ac:dyDescent="0.25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3.2" x14ac:dyDescent="0.25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3.2" x14ac:dyDescent="0.25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3.2" x14ac:dyDescent="0.25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3.2" x14ac:dyDescent="0.25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3.2" x14ac:dyDescent="0.25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3.2" x14ac:dyDescent="0.25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3.2" x14ac:dyDescent="0.25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3.2" x14ac:dyDescent="0.25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3.2" x14ac:dyDescent="0.25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3.2" x14ac:dyDescent="0.25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3.2" x14ac:dyDescent="0.25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3.2" x14ac:dyDescent="0.25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3.2" x14ac:dyDescent="0.25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3.2" x14ac:dyDescent="0.25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3.2" x14ac:dyDescent="0.25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3.2" x14ac:dyDescent="0.25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3.2" x14ac:dyDescent="0.25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3.2" x14ac:dyDescent="0.25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3.2" x14ac:dyDescent="0.25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3.2" x14ac:dyDescent="0.25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3.2" x14ac:dyDescent="0.25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3.2" x14ac:dyDescent="0.25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3.2" x14ac:dyDescent="0.25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3.2" x14ac:dyDescent="0.25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3.2" x14ac:dyDescent="0.25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3.2" x14ac:dyDescent="0.25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3.2" x14ac:dyDescent="0.25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3.2" x14ac:dyDescent="0.25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3.2" x14ac:dyDescent="0.25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3.2" x14ac:dyDescent="0.25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3.2" x14ac:dyDescent="0.25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3.2" x14ac:dyDescent="0.25">
      <c r="A1524" s="27"/>
      <c r="B1524" s="28"/>
      <c r="C1524" s="40"/>
      <c r="D1524" s="40"/>
      <c r="E1524" s="122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3.2" x14ac:dyDescent="0.25">
      <c r="A1525" s="27"/>
      <c r="B1525" s="28"/>
      <c r="C1525" s="40"/>
      <c r="D1525" s="40"/>
      <c r="E1525" s="122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3.2" x14ac:dyDescent="0.25">
      <c r="A1526" s="27"/>
      <c r="B1526" s="28"/>
      <c r="C1526" s="40"/>
      <c r="D1526" s="40"/>
      <c r="E1526" s="122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3.2" x14ac:dyDescent="0.25">
      <c r="A1527" s="27"/>
      <c r="B1527" s="28"/>
      <c r="C1527" s="40"/>
      <c r="D1527" s="40"/>
      <c r="E1527" s="122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3.2" x14ac:dyDescent="0.25">
      <c r="A1528" s="27"/>
      <c r="B1528" s="28"/>
      <c r="C1528" s="40"/>
      <c r="D1528" s="40"/>
      <c r="E1528" s="122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3.2" x14ac:dyDescent="0.25">
      <c r="A1529" s="27"/>
      <c r="B1529" s="28"/>
      <c r="C1529" s="40"/>
      <c r="D1529" s="40"/>
      <c r="E1529" s="122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3.2" x14ac:dyDescent="0.25">
      <c r="A1530" s="27"/>
      <c r="B1530" s="28"/>
      <c r="C1530" s="40"/>
      <c r="D1530" s="40"/>
      <c r="E1530" s="122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3.2" x14ac:dyDescent="0.25">
      <c r="A1531" s="27"/>
      <c r="B1531" s="28"/>
      <c r="C1531" s="40"/>
      <c r="D1531" s="40"/>
      <c r="E1531" s="122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3.2" x14ac:dyDescent="0.25">
      <c r="A1532" s="27"/>
      <c r="B1532" s="28"/>
      <c r="C1532" s="40"/>
      <c r="D1532" s="40"/>
      <c r="E1532" s="122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3.2" x14ac:dyDescent="0.25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3.2" x14ac:dyDescent="0.25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3.2" x14ac:dyDescent="0.25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3.2" x14ac:dyDescent="0.25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3.2" x14ac:dyDescent="0.25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3.2" x14ac:dyDescent="0.25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3.2" x14ac:dyDescent="0.25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3.2" x14ac:dyDescent="0.25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3.2" x14ac:dyDescent="0.25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3.2" x14ac:dyDescent="0.25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3.2" x14ac:dyDescent="0.25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3.2" x14ac:dyDescent="0.25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3.2" x14ac:dyDescent="0.25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3.2" x14ac:dyDescent="0.25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3.2" x14ac:dyDescent="0.25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3.2" x14ac:dyDescent="0.25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3.2" x14ac:dyDescent="0.25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3.2" x14ac:dyDescent="0.25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3.2" x14ac:dyDescent="0.25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3.2" x14ac:dyDescent="0.25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3.2" x14ac:dyDescent="0.25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3.2" x14ac:dyDescent="0.25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3.2" x14ac:dyDescent="0.25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3.2" x14ac:dyDescent="0.25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3.2" x14ac:dyDescent="0.25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3.2" x14ac:dyDescent="0.25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3.2" x14ac:dyDescent="0.25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3.2" x14ac:dyDescent="0.25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3.2" x14ac:dyDescent="0.25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3.2" x14ac:dyDescent="0.25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3.2" x14ac:dyDescent="0.25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3.2" x14ac:dyDescent="0.25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3.2" x14ac:dyDescent="0.25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3.2" x14ac:dyDescent="0.25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3.2" x14ac:dyDescent="0.25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3.2" x14ac:dyDescent="0.25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3.2" x14ac:dyDescent="0.25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3.2" x14ac:dyDescent="0.25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3.2" x14ac:dyDescent="0.25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3.2" x14ac:dyDescent="0.25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3.2" x14ac:dyDescent="0.25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3.2" x14ac:dyDescent="0.25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3.2" x14ac:dyDescent="0.25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3.2" x14ac:dyDescent="0.25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3.2" x14ac:dyDescent="0.25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3.2" x14ac:dyDescent="0.25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3.2" x14ac:dyDescent="0.25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3.2" x14ac:dyDescent="0.25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3.2" x14ac:dyDescent="0.25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3.2" x14ac:dyDescent="0.25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3.2" x14ac:dyDescent="0.25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3.2" x14ac:dyDescent="0.25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3.2" x14ac:dyDescent="0.25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3.2" x14ac:dyDescent="0.25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3.2" x14ac:dyDescent="0.25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3.2" x14ac:dyDescent="0.25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3.2" x14ac:dyDescent="0.25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3.2" x14ac:dyDescent="0.25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3.2" x14ac:dyDescent="0.25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3.2" x14ac:dyDescent="0.25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3.2" x14ac:dyDescent="0.25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3.2" x14ac:dyDescent="0.25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3.2" x14ac:dyDescent="0.25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3.2" x14ac:dyDescent="0.25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3.2" x14ac:dyDescent="0.25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3.2" x14ac:dyDescent="0.25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3.2" x14ac:dyDescent="0.25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3.2" x14ac:dyDescent="0.25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3.2" x14ac:dyDescent="0.25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3.2" x14ac:dyDescent="0.25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3.2" x14ac:dyDescent="0.25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3.2" x14ac:dyDescent="0.25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3.2" x14ac:dyDescent="0.25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3.2" x14ac:dyDescent="0.25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3.2" x14ac:dyDescent="0.25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3.2" x14ac:dyDescent="0.25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3.2" x14ac:dyDescent="0.25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3.2" x14ac:dyDescent="0.25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3.2" x14ac:dyDescent="0.25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3.2" x14ac:dyDescent="0.25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3.2" x14ac:dyDescent="0.25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3.2" x14ac:dyDescent="0.25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3.2" x14ac:dyDescent="0.25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3.2" x14ac:dyDescent="0.25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3.2" x14ac:dyDescent="0.25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3.2" x14ac:dyDescent="0.25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3.2" x14ac:dyDescent="0.25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3.2" x14ac:dyDescent="0.25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3.2" x14ac:dyDescent="0.25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3.2" x14ac:dyDescent="0.25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3.2" x14ac:dyDescent="0.25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3.2" x14ac:dyDescent="0.25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3.2" x14ac:dyDescent="0.25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3.2" x14ac:dyDescent="0.25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3.2" x14ac:dyDescent="0.25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3.2" x14ac:dyDescent="0.25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3.2" x14ac:dyDescent="0.25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3.2" x14ac:dyDescent="0.25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3.2" x14ac:dyDescent="0.25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3.2" x14ac:dyDescent="0.25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3.2" x14ac:dyDescent="0.25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3.2" x14ac:dyDescent="0.25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3.2" x14ac:dyDescent="0.25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3.2" x14ac:dyDescent="0.25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3.2" x14ac:dyDescent="0.25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3.2" x14ac:dyDescent="0.25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3.2" x14ac:dyDescent="0.25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3.2" x14ac:dyDescent="0.25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3.2" x14ac:dyDescent="0.25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3.2" x14ac:dyDescent="0.25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3.2" x14ac:dyDescent="0.25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3.2" x14ac:dyDescent="0.25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3.2" x14ac:dyDescent="0.25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3.2" x14ac:dyDescent="0.25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3.2" x14ac:dyDescent="0.25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3.2" x14ac:dyDescent="0.25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3.2" x14ac:dyDescent="0.25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3.2" x14ac:dyDescent="0.25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3.2" x14ac:dyDescent="0.25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3.2" x14ac:dyDescent="0.25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3.2" x14ac:dyDescent="0.25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3.2" x14ac:dyDescent="0.25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3.2" x14ac:dyDescent="0.25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3.2" x14ac:dyDescent="0.25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3.2" x14ac:dyDescent="0.25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3.2" x14ac:dyDescent="0.25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3.2" x14ac:dyDescent="0.25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3.2" x14ac:dyDescent="0.25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3.2" x14ac:dyDescent="0.25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3.2" x14ac:dyDescent="0.25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3.2" x14ac:dyDescent="0.25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3.2" x14ac:dyDescent="0.25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3.2" x14ac:dyDescent="0.25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3.2" x14ac:dyDescent="0.25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3.2" x14ac:dyDescent="0.25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3.2" x14ac:dyDescent="0.25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3.2" x14ac:dyDescent="0.25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3.2" x14ac:dyDescent="0.25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3.2" x14ac:dyDescent="0.25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3.2" x14ac:dyDescent="0.25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3.2" x14ac:dyDescent="0.25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3.2" x14ac:dyDescent="0.25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3.2" x14ac:dyDescent="0.25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3.2" x14ac:dyDescent="0.25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3.2" x14ac:dyDescent="0.25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3.2" x14ac:dyDescent="0.25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3.2" x14ac:dyDescent="0.25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3.2" x14ac:dyDescent="0.25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3.2" x14ac:dyDescent="0.25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3.2" x14ac:dyDescent="0.25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3.2" x14ac:dyDescent="0.25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3.2" x14ac:dyDescent="0.25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3.2" x14ac:dyDescent="0.25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3.2" x14ac:dyDescent="0.25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3.2" x14ac:dyDescent="0.25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3.2" x14ac:dyDescent="0.25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3.2" x14ac:dyDescent="0.25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3.2" x14ac:dyDescent="0.25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3.2" x14ac:dyDescent="0.25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3.2" x14ac:dyDescent="0.25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3.2" x14ac:dyDescent="0.25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3.2" x14ac:dyDescent="0.25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3.2" x14ac:dyDescent="0.25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3.2" x14ac:dyDescent="0.25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3.2" x14ac:dyDescent="0.25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3.2" x14ac:dyDescent="0.25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3.2" x14ac:dyDescent="0.25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3.2" x14ac:dyDescent="0.25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3.2" x14ac:dyDescent="0.25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3.2" x14ac:dyDescent="0.25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3.2" x14ac:dyDescent="0.25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3.2" x14ac:dyDescent="0.25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3.2" x14ac:dyDescent="0.25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3.2" x14ac:dyDescent="0.25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3.2" x14ac:dyDescent="0.25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3.2" x14ac:dyDescent="0.25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3.2" x14ac:dyDescent="0.25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3.2" x14ac:dyDescent="0.25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3.2" x14ac:dyDescent="0.25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3.2" x14ac:dyDescent="0.25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3.2" x14ac:dyDescent="0.25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3.2" x14ac:dyDescent="0.25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3.2" x14ac:dyDescent="0.25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3.2" x14ac:dyDescent="0.25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3.2" x14ac:dyDescent="0.25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3.2" x14ac:dyDescent="0.25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3.2" x14ac:dyDescent="0.25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3.2" x14ac:dyDescent="0.25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3.2" x14ac:dyDescent="0.25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3.2" x14ac:dyDescent="0.25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3.2" x14ac:dyDescent="0.25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3.2" x14ac:dyDescent="0.25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3.2" x14ac:dyDescent="0.25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3.2" x14ac:dyDescent="0.25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3.2" x14ac:dyDescent="0.25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3.2" x14ac:dyDescent="0.25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3.2" x14ac:dyDescent="0.25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3.2" x14ac:dyDescent="0.25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3.2" x14ac:dyDescent="0.25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3.2" x14ac:dyDescent="0.25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3.2" x14ac:dyDescent="0.25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3.2" x14ac:dyDescent="0.25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3.2" x14ac:dyDescent="0.25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3.2" x14ac:dyDescent="0.25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3.2" x14ac:dyDescent="0.25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3.2" x14ac:dyDescent="0.25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3.2" x14ac:dyDescent="0.25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3.2" x14ac:dyDescent="0.25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3.2" x14ac:dyDescent="0.25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3.2" x14ac:dyDescent="0.25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3.2" x14ac:dyDescent="0.25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3.2" x14ac:dyDescent="0.25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3.2" x14ac:dyDescent="0.25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3.2" x14ac:dyDescent="0.25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3.2" x14ac:dyDescent="0.25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3.2" x14ac:dyDescent="0.25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3.2" x14ac:dyDescent="0.25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3.2" x14ac:dyDescent="0.25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3.2" x14ac:dyDescent="0.25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3.2" x14ac:dyDescent="0.25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3.2" x14ac:dyDescent="0.25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3.2" x14ac:dyDescent="0.25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3.2" x14ac:dyDescent="0.25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3.2" x14ac:dyDescent="0.25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3.2" x14ac:dyDescent="0.25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3.2" x14ac:dyDescent="0.25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3.2" x14ac:dyDescent="0.25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3.2" x14ac:dyDescent="0.25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3.2" x14ac:dyDescent="0.25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3.2" x14ac:dyDescent="0.25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3.2" x14ac:dyDescent="0.25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3.2" x14ac:dyDescent="0.25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3.2" x14ac:dyDescent="0.25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3.2" x14ac:dyDescent="0.25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3.2" x14ac:dyDescent="0.25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3.2" x14ac:dyDescent="0.25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3.2" x14ac:dyDescent="0.25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3.2" x14ac:dyDescent="0.25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3.2" x14ac:dyDescent="0.25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3.2" x14ac:dyDescent="0.25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3.2" x14ac:dyDescent="0.25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3.2" x14ac:dyDescent="0.25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3.2" x14ac:dyDescent="0.25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3.2" x14ac:dyDescent="0.25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3.2" x14ac:dyDescent="0.25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3.2" x14ac:dyDescent="0.25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3.2" x14ac:dyDescent="0.25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3.2" x14ac:dyDescent="0.25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3.2" x14ac:dyDescent="0.25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3.2" x14ac:dyDescent="0.25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3.2" x14ac:dyDescent="0.25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3.2" x14ac:dyDescent="0.25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3.2" x14ac:dyDescent="0.25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3.2" x14ac:dyDescent="0.25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3.2" x14ac:dyDescent="0.25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3.2" x14ac:dyDescent="0.25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3.2" x14ac:dyDescent="0.25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3.2" x14ac:dyDescent="0.25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3.2" x14ac:dyDescent="0.25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3.2" x14ac:dyDescent="0.25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3.2" x14ac:dyDescent="0.25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3.2" x14ac:dyDescent="0.25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3.2" x14ac:dyDescent="0.25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3.2" x14ac:dyDescent="0.25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3.2" x14ac:dyDescent="0.25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3.2" x14ac:dyDescent="0.25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3.2" x14ac:dyDescent="0.25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3.2" x14ac:dyDescent="0.25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3.2" x14ac:dyDescent="0.25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3.2" x14ac:dyDescent="0.25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3.2" x14ac:dyDescent="0.25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3.2" x14ac:dyDescent="0.25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3.2" x14ac:dyDescent="0.25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3.2" x14ac:dyDescent="0.25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3.2" x14ac:dyDescent="0.25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3.2" x14ac:dyDescent="0.25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3.2" x14ac:dyDescent="0.25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3.2" x14ac:dyDescent="0.25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3.2" x14ac:dyDescent="0.25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3.2" x14ac:dyDescent="0.25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3.2" x14ac:dyDescent="0.25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3.2" x14ac:dyDescent="0.25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3.2" x14ac:dyDescent="0.25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3.2" x14ac:dyDescent="0.25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3.2" x14ac:dyDescent="0.25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3.2" x14ac:dyDescent="0.25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3.2" x14ac:dyDescent="0.25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3.2" x14ac:dyDescent="0.25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3.2" x14ac:dyDescent="0.25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3.2" x14ac:dyDescent="0.25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3.2" x14ac:dyDescent="0.25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3.2" x14ac:dyDescent="0.25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3.2" x14ac:dyDescent="0.25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3.2" x14ac:dyDescent="0.25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3.2" x14ac:dyDescent="0.25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3.2" x14ac:dyDescent="0.25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3.2" x14ac:dyDescent="0.25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3.2" x14ac:dyDescent="0.25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3.2" x14ac:dyDescent="0.25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3.2" x14ac:dyDescent="0.25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3.2" x14ac:dyDescent="0.25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3.2" x14ac:dyDescent="0.25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3.2" x14ac:dyDescent="0.25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3.2" x14ac:dyDescent="0.25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3.2" x14ac:dyDescent="0.25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3.2" x14ac:dyDescent="0.25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3.2" x14ac:dyDescent="0.25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3.2" x14ac:dyDescent="0.25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3.2" x14ac:dyDescent="0.25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3.2" x14ac:dyDescent="0.25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3.2" x14ac:dyDescent="0.25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3.2" x14ac:dyDescent="0.25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3.2" x14ac:dyDescent="0.25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3.2" x14ac:dyDescent="0.25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3.2" x14ac:dyDescent="0.25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3.2" x14ac:dyDescent="0.25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3.2" x14ac:dyDescent="0.25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3.2" x14ac:dyDescent="0.25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3.2" x14ac:dyDescent="0.25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3.2" x14ac:dyDescent="0.25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3.2" x14ac:dyDescent="0.25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3.2" x14ac:dyDescent="0.25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3.2" x14ac:dyDescent="0.25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3.2" x14ac:dyDescent="0.25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3.2" x14ac:dyDescent="0.25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3.2" x14ac:dyDescent="0.25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3.2" x14ac:dyDescent="0.25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3.2" x14ac:dyDescent="0.25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3.2" x14ac:dyDescent="0.25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3.2" x14ac:dyDescent="0.25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3.2" x14ac:dyDescent="0.25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3.2" x14ac:dyDescent="0.25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3.2" x14ac:dyDescent="0.25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3.2" x14ac:dyDescent="0.25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3.2" x14ac:dyDescent="0.25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3.2" x14ac:dyDescent="0.25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3.2" x14ac:dyDescent="0.25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3.2" x14ac:dyDescent="0.25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3.2" x14ac:dyDescent="0.25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3.2" x14ac:dyDescent="0.25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3.2" x14ac:dyDescent="0.25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3.2" x14ac:dyDescent="0.25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3.2" x14ac:dyDescent="0.25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3.2" x14ac:dyDescent="0.25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3.2" x14ac:dyDescent="0.25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3.2" x14ac:dyDescent="0.25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3.2" x14ac:dyDescent="0.25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3.2" x14ac:dyDescent="0.25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3.2" x14ac:dyDescent="0.25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3.2" x14ac:dyDescent="0.25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3.2" x14ac:dyDescent="0.25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3.2" x14ac:dyDescent="0.25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3.2" x14ac:dyDescent="0.25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3.2" x14ac:dyDescent="0.25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3.2" x14ac:dyDescent="0.25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3.2" x14ac:dyDescent="0.25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3.2" x14ac:dyDescent="0.25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3.2" x14ac:dyDescent="0.25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3.2" x14ac:dyDescent="0.25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3.2" x14ac:dyDescent="0.25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3.2" x14ac:dyDescent="0.25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3.2" x14ac:dyDescent="0.25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3.2" x14ac:dyDescent="0.25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3.2" x14ac:dyDescent="0.25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3.2" x14ac:dyDescent="0.25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3.2" x14ac:dyDescent="0.25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3.2" x14ac:dyDescent="0.25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3.2" x14ac:dyDescent="0.25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3.2" x14ac:dyDescent="0.25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3.2" x14ac:dyDescent="0.25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3.2" x14ac:dyDescent="0.25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3.2" x14ac:dyDescent="0.25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3.2" x14ac:dyDescent="0.25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3.2" x14ac:dyDescent="0.25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3.2" x14ac:dyDescent="0.25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3.2" x14ac:dyDescent="0.25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3.2" x14ac:dyDescent="0.25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3.2" x14ac:dyDescent="0.25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3.2" x14ac:dyDescent="0.25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3.2" x14ac:dyDescent="0.25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3.2" x14ac:dyDescent="0.25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3.2" x14ac:dyDescent="0.25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3.2" x14ac:dyDescent="0.25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3.2" x14ac:dyDescent="0.25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3.2" x14ac:dyDescent="0.25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3.2" x14ac:dyDescent="0.25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3.2" x14ac:dyDescent="0.25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3.2" x14ac:dyDescent="0.25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3.2" x14ac:dyDescent="0.25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3.2" x14ac:dyDescent="0.25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3.2" x14ac:dyDescent="0.25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3.2" x14ac:dyDescent="0.25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3.2" x14ac:dyDescent="0.25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3.2" x14ac:dyDescent="0.25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3.2" x14ac:dyDescent="0.25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3.2" x14ac:dyDescent="0.25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3.2" x14ac:dyDescent="0.25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3.2" x14ac:dyDescent="0.25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3.2" x14ac:dyDescent="0.25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3.2" x14ac:dyDescent="0.25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3.2" x14ac:dyDescent="0.25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3.2" x14ac:dyDescent="0.25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3.2" x14ac:dyDescent="0.25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3.2" x14ac:dyDescent="0.25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3.2" x14ac:dyDescent="0.25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3.2" x14ac:dyDescent="0.25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3.2" x14ac:dyDescent="0.25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3.2" x14ac:dyDescent="0.25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3.2" x14ac:dyDescent="0.25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3.2" x14ac:dyDescent="0.25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3.2" x14ac:dyDescent="0.25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3.2" x14ac:dyDescent="0.25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3.2" x14ac:dyDescent="0.25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3.2" x14ac:dyDescent="0.25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3.2" x14ac:dyDescent="0.25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3.2" x14ac:dyDescent="0.25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3.2" x14ac:dyDescent="0.25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3.2" x14ac:dyDescent="0.25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3.2" x14ac:dyDescent="0.25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3.2" x14ac:dyDescent="0.25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3.2" x14ac:dyDescent="0.25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3.2" x14ac:dyDescent="0.25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3.2" x14ac:dyDescent="0.25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3.2" x14ac:dyDescent="0.25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3.2" x14ac:dyDescent="0.25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3.2" x14ac:dyDescent="0.25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3.2" x14ac:dyDescent="0.25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3.2" x14ac:dyDescent="0.25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3.2" x14ac:dyDescent="0.25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3.2" x14ac:dyDescent="0.25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3.2" x14ac:dyDescent="0.25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3.2" x14ac:dyDescent="0.25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3.2" x14ac:dyDescent="0.25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3.2" x14ac:dyDescent="0.25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3.2" x14ac:dyDescent="0.25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3.2" x14ac:dyDescent="0.25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3.2" x14ac:dyDescent="0.25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3.2" x14ac:dyDescent="0.25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3.2" x14ac:dyDescent="0.25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3.2" x14ac:dyDescent="0.25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3.2" x14ac:dyDescent="0.25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3.2" x14ac:dyDescent="0.25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3.2" x14ac:dyDescent="0.25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3.2" x14ac:dyDescent="0.25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3.2" x14ac:dyDescent="0.25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3.2" x14ac:dyDescent="0.25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3.2" x14ac:dyDescent="0.25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3.2" x14ac:dyDescent="0.25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3.2" x14ac:dyDescent="0.25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3.2" x14ac:dyDescent="0.25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3.2" x14ac:dyDescent="0.25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3.2" x14ac:dyDescent="0.25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3.2" x14ac:dyDescent="0.25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3.2" x14ac:dyDescent="0.25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3.2" x14ac:dyDescent="0.25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3.2" x14ac:dyDescent="0.25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3.2" x14ac:dyDescent="0.25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3.2" x14ac:dyDescent="0.25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3.2" x14ac:dyDescent="0.25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3.2" x14ac:dyDescent="0.25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3.2" x14ac:dyDescent="0.25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3.2" x14ac:dyDescent="0.25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3.2" x14ac:dyDescent="0.25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3.2" x14ac:dyDescent="0.25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3.2" x14ac:dyDescent="0.25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3.2" x14ac:dyDescent="0.25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3.2" x14ac:dyDescent="0.25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3.2" x14ac:dyDescent="0.25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3.2" x14ac:dyDescent="0.25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3.2" x14ac:dyDescent="0.25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3.2" x14ac:dyDescent="0.25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3.2" x14ac:dyDescent="0.25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3.2" x14ac:dyDescent="0.25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3.2" x14ac:dyDescent="0.25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3.2" x14ac:dyDescent="0.25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3.2" x14ac:dyDescent="0.25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3.2" x14ac:dyDescent="0.25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3.2" x14ac:dyDescent="0.25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3.2" x14ac:dyDescent="0.25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3.2" x14ac:dyDescent="0.25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3.2" x14ac:dyDescent="0.25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3.2" x14ac:dyDescent="0.25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3.2" x14ac:dyDescent="0.25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3.2" x14ac:dyDescent="0.25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3.2" x14ac:dyDescent="0.25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3.2" x14ac:dyDescent="0.25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3.2" x14ac:dyDescent="0.25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3.2" x14ac:dyDescent="0.25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3.2" x14ac:dyDescent="0.25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3.2" x14ac:dyDescent="0.25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3.2" x14ac:dyDescent="0.25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3.2" x14ac:dyDescent="0.25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3.2" x14ac:dyDescent="0.25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3.2" x14ac:dyDescent="0.25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3.2" x14ac:dyDescent="0.25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3.2" x14ac:dyDescent="0.25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3.2" x14ac:dyDescent="0.25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3.2" x14ac:dyDescent="0.25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3.2" x14ac:dyDescent="0.25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3.2" x14ac:dyDescent="0.25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3.2" x14ac:dyDescent="0.25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3.2" x14ac:dyDescent="0.25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3.2" x14ac:dyDescent="0.25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3.2" x14ac:dyDescent="0.25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3.2" x14ac:dyDescent="0.25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3.2" x14ac:dyDescent="0.25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3.2" x14ac:dyDescent="0.25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3.2" x14ac:dyDescent="0.25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3.2" x14ac:dyDescent="0.25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3.2" x14ac:dyDescent="0.25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3.2" x14ac:dyDescent="0.25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3.2" x14ac:dyDescent="0.25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3.2" x14ac:dyDescent="0.25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3.2" x14ac:dyDescent="0.25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3.2" x14ac:dyDescent="0.25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3.2" x14ac:dyDescent="0.25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3.2" x14ac:dyDescent="0.25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3.2" x14ac:dyDescent="0.25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3.2" x14ac:dyDescent="0.25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3.2" x14ac:dyDescent="0.25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3.2" x14ac:dyDescent="0.25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3.2" x14ac:dyDescent="0.25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3.2" x14ac:dyDescent="0.25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3.2" x14ac:dyDescent="0.25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3.2" x14ac:dyDescent="0.25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3.2" x14ac:dyDescent="0.25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3.2" x14ac:dyDescent="0.25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3.2" x14ac:dyDescent="0.25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3.2" x14ac:dyDescent="0.25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3.2" x14ac:dyDescent="0.25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3.2" x14ac:dyDescent="0.25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3.2" x14ac:dyDescent="0.25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3.2" x14ac:dyDescent="0.25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3.2" x14ac:dyDescent="0.25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3.2" x14ac:dyDescent="0.25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3.2" x14ac:dyDescent="0.25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3.2" x14ac:dyDescent="0.25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3.2" x14ac:dyDescent="0.25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3.2" x14ac:dyDescent="0.25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3.2" x14ac:dyDescent="0.25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3.2" x14ac:dyDescent="0.25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3.2" x14ac:dyDescent="0.25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3.2" x14ac:dyDescent="0.25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3.2" x14ac:dyDescent="0.25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3.2" x14ac:dyDescent="0.25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3.2" x14ac:dyDescent="0.25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3.2" x14ac:dyDescent="0.25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3.2" x14ac:dyDescent="0.25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3.2" x14ac:dyDescent="0.25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3.2" x14ac:dyDescent="0.25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3.2" x14ac:dyDescent="0.25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3.2" x14ac:dyDescent="0.25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3.2" x14ac:dyDescent="0.25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3.2" x14ac:dyDescent="0.25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3.2" x14ac:dyDescent="0.25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3.2" x14ac:dyDescent="0.25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3.2" x14ac:dyDescent="0.25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3.2" x14ac:dyDescent="0.25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3.2" x14ac:dyDescent="0.25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3.2" x14ac:dyDescent="0.25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3.2" x14ac:dyDescent="0.25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3.2" x14ac:dyDescent="0.25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3.2" x14ac:dyDescent="0.25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3.2" x14ac:dyDescent="0.25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3.2" x14ac:dyDescent="0.25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3.2" x14ac:dyDescent="0.25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3.2" x14ac:dyDescent="0.25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3.2" x14ac:dyDescent="0.25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3.2" x14ac:dyDescent="0.25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3.2" x14ac:dyDescent="0.25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3.2" x14ac:dyDescent="0.25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3.2" x14ac:dyDescent="0.25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3.2" x14ac:dyDescent="0.25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3.2" x14ac:dyDescent="0.25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3.2" x14ac:dyDescent="0.25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3.2" x14ac:dyDescent="0.25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3.2" x14ac:dyDescent="0.25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3.2" x14ac:dyDescent="0.25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3.2" x14ac:dyDescent="0.25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3.2" x14ac:dyDescent="0.25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3.2" x14ac:dyDescent="0.25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3.2" x14ac:dyDescent="0.25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3.2" x14ac:dyDescent="0.25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3.2" x14ac:dyDescent="0.25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3.2" x14ac:dyDescent="0.25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3.2" x14ac:dyDescent="0.25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3.2" x14ac:dyDescent="0.25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3.2" x14ac:dyDescent="0.25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3.2" x14ac:dyDescent="0.25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3.2" x14ac:dyDescent="0.25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3.2" x14ac:dyDescent="0.25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3.2" x14ac:dyDescent="0.25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3.2" x14ac:dyDescent="0.25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3.2" x14ac:dyDescent="0.25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3.2" x14ac:dyDescent="0.25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3.2" x14ac:dyDescent="0.25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3.2" x14ac:dyDescent="0.25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3.2" x14ac:dyDescent="0.25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3.2" x14ac:dyDescent="0.25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3.2" x14ac:dyDescent="0.25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3.2" x14ac:dyDescent="0.25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3.2" x14ac:dyDescent="0.25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3.2" x14ac:dyDescent="0.25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3.2" x14ac:dyDescent="0.25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3.2" x14ac:dyDescent="0.25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3.2" x14ac:dyDescent="0.25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3.2" x14ac:dyDescent="0.25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3.2" x14ac:dyDescent="0.25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3.2" x14ac:dyDescent="0.25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3.2" x14ac:dyDescent="0.25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3.2" x14ac:dyDescent="0.25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3.2" x14ac:dyDescent="0.25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3.2" x14ac:dyDescent="0.25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3.2" x14ac:dyDescent="0.25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3.2" x14ac:dyDescent="0.25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3.2" x14ac:dyDescent="0.25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3.2" x14ac:dyDescent="0.25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3.2" x14ac:dyDescent="0.25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3.2" x14ac:dyDescent="0.25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3.2" x14ac:dyDescent="0.25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3.2" x14ac:dyDescent="0.25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3.2" x14ac:dyDescent="0.25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3.2" x14ac:dyDescent="0.25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3.2" x14ac:dyDescent="0.25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3.2" x14ac:dyDescent="0.25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3.2" x14ac:dyDescent="0.25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3.2" x14ac:dyDescent="0.25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3.2" x14ac:dyDescent="0.25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3.2" x14ac:dyDescent="0.25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3.2" x14ac:dyDescent="0.25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3.2" x14ac:dyDescent="0.25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3.2" x14ac:dyDescent="0.25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3.2" x14ac:dyDescent="0.25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3.2" x14ac:dyDescent="0.25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3.2" x14ac:dyDescent="0.25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3.2" x14ac:dyDescent="0.25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3.2" x14ac:dyDescent="0.25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3.2" x14ac:dyDescent="0.25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3.2" x14ac:dyDescent="0.25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3.2" x14ac:dyDescent="0.25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3.2" x14ac:dyDescent="0.25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3.2" x14ac:dyDescent="0.25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3.2" x14ac:dyDescent="0.25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3.2" x14ac:dyDescent="0.25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3.2" x14ac:dyDescent="0.25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3.2" x14ac:dyDescent="0.25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3.2" x14ac:dyDescent="0.25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3.2" x14ac:dyDescent="0.25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3.2" x14ac:dyDescent="0.25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3.2" x14ac:dyDescent="0.25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3.2" x14ac:dyDescent="0.25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3.2" x14ac:dyDescent="0.25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3.2" x14ac:dyDescent="0.25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3.2" x14ac:dyDescent="0.25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3.2" x14ac:dyDescent="0.25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3.2" x14ac:dyDescent="0.25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3.2" x14ac:dyDescent="0.25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3.2" x14ac:dyDescent="0.25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3.2" x14ac:dyDescent="0.25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3.2" x14ac:dyDescent="0.25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3.2" x14ac:dyDescent="0.25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3.2" x14ac:dyDescent="0.25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3.2" x14ac:dyDescent="0.25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3.2" x14ac:dyDescent="0.25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3.2" x14ac:dyDescent="0.25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3.2" x14ac:dyDescent="0.25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3.2" x14ac:dyDescent="0.25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3.2" x14ac:dyDescent="0.25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3.2" x14ac:dyDescent="0.25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3.2" x14ac:dyDescent="0.25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3.2" x14ac:dyDescent="0.25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3.2" x14ac:dyDescent="0.25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3.2" x14ac:dyDescent="0.25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3.2" x14ac:dyDescent="0.25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3.2" x14ac:dyDescent="0.25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3.2" x14ac:dyDescent="0.25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3.2" x14ac:dyDescent="0.25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3.2" x14ac:dyDescent="0.25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3.2" x14ac:dyDescent="0.25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3.2" x14ac:dyDescent="0.25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3.2" x14ac:dyDescent="0.25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3.2" x14ac:dyDescent="0.25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3.2" x14ac:dyDescent="0.25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3.2" x14ac:dyDescent="0.25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3.2" x14ac:dyDescent="0.25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3.2" x14ac:dyDescent="0.25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3.2" x14ac:dyDescent="0.25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3.2" x14ac:dyDescent="0.25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3.2" x14ac:dyDescent="0.25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3.2" x14ac:dyDescent="0.25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3.2" x14ac:dyDescent="0.25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3.2" x14ac:dyDescent="0.25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3.2" x14ac:dyDescent="0.25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3.2" x14ac:dyDescent="0.25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3.2" x14ac:dyDescent="0.25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3.2" x14ac:dyDescent="0.25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3.2" x14ac:dyDescent="0.25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3.2" x14ac:dyDescent="0.25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3.2" x14ac:dyDescent="0.25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3.2" x14ac:dyDescent="0.25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3.2" x14ac:dyDescent="0.25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3.2" x14ac:dyDescent="0.25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3.2" x14ac:dyDescent="0.25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3.2" x14ac:dyDescent="0.25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3.2" x14ac:dyDescent="0.25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3.2" x14ac:dyDescent="0.25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3.2" x14ac:dyDescent="0.25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3.2" x14ac:dyDescent="0.25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3.2" x14ac:dyDescent="0.25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3.2" x14ac:dyDescent="0.25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3.2" x14ac:dyDescent="0.25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3.2" x14ac:dyDescent="0.25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3.2" x14ac:dyDescent="0.25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3.2" x14ac:dyDescent="0.25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3.2" x14ac:dyDescent="0.25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3.2" x14ac:dyDescent="0.25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3.2" x14ac:dyDescent="0.25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3.2" x14ac:dyDescent="0.25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3.2" x14ac:dyDescent="0.25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3.2" x14ac:dyDescent="0.25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3.2" x14ac:dyDescent="0.25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3.2" x14ac:dyDescent="0.25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3.2" x14ac:dyDescent="0.25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3.2" x14ac:dyDescent="0.25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3.2" x14ac:dyDescent="0.25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3.2" x14ac:dyDescent="0.25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3.2" x14ac:dyDescent="0.25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3.2" x14ac:dyDescent="0.25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3.2" x14ac:dyDescent="0.25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3.2" x14ac:dyDescent="0.25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3.2" x14ac:dyDescent="0.25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3.2" x14ac:dyDescent="0.25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3.2" x14ac:dyDescent="0.25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3.2" x14ac:dyDescent="0.25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3.2" x14ac:dyDescent="0.25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3.2" x14ac:dyDescent="0.25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3.2" x14ac:dyDescent="0.25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3.2" x14ac:dyDescent="0.25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3.2" x14ac:dyDescent="0.25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3.2" x14ac:dyDescent="0.25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3.2" x14ac:dyDescent="0.25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3.2" x14ac:dyDescent="0.25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3.2" x14ac:dyDescent="0.25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3.2" x14ac:dyDescent="0.25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3.2" x14ac:dyDescent="0.25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3.2" x14ac:dyDescent="0.25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3.2" x14ac:dyDescent="0.25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3.2" x14ac:dyDescent="0.25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3.2" x14ac:dyDescent="0.25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3.2" x14ac:dyDescent="0.25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3.2" x14ac:dyDescent="0.25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3.2" x14ac:dyDescent="0.25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3.2" x14ac:dyDescent="0.25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3.2" x14ac:dyDescent="0.25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3.2" x14ac:dyDescent="0.25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3.2" x14ac:dyDescent="0.25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3.2" x14ac:dyDescent="0.25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3.2" x14ac:dyDescent="0.25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3.2" x14ac:dyDescent="0.25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3.2" x14ac:dyDescent="0.25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3.2" x14ac:dyDescent="0.25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3.2" x14ac:dyDescent="0.25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3.2" x14ac:dyDescent="0.25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3.2" x14ac:dyDescent="0.25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3.2" x14ac:dyDescent="0.25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3.2" x14ac:dyDescent="0.25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3.2" x14ac:dyDescent="0.25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3.2" x14ac:dyDescent="0.25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3.2" x14ac:dyDescent="0.25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3.2" x14ac:dyDescent="0.25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3.2" x14ac:dyDescent="0.25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3.2" x14ac:dyDescent="0.25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3.2" x14ac:dyDescent="0.25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3.2" x14ac:dyDescent="0.25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3.2" x14ac:dyDescent="0.25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3.2" x14ac:dyDescent="0.25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3.2" x14ac:dyDescent="0.25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3.2" x14ac:dyDescent="0.25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3.2" x14ac:dyDescent="0.25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3.2" x14ac:dyDescent="0.25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3.2" x14ac:dyDescent="0.25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3.2" x14ac:dyDescent="0.25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3.2" x14ac:dyDescent="0.25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3.2" x14ac:dyDescent="0.25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3.2" x14ac:dyDescent="0.25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3.2" x14ac:dyDescent="0.25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3.2" x14ac:dyDescent="0.25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3.2" x14ac:dyDescent="0.25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3.2" x14ac:dyDescent="0.25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3.2" x14ac:dyDescent="0.25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3.2" x14ac:dyDescent="0.25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3.2" x14ac:dyDescent="0.25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3.2" x14ac:dyDescent="0.25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3.2" x14ac:dyDescent="0.25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3.2" x14ac:dyDescent="0.25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3.2" x14ac:dyDescent="0.25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3.2" x14ac:dyDescent="0.25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3.2" x14ac:dyDescent="0.25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3.2" x14ac:dyDescent="0.25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3.2" x14ac:dyDescent="0.25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3.2" x14ac:dyDescent="0.25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3.2" x14ac:dyDescent="0.25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3.2" x14ac:dyDescent="0.25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3.2" x14ac:dyDescent="0.25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3.2" x14ac:dyDescent="0.25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3.2" x14ac:dyDescent="0.25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3.2" x14ac:dyDescent="0.25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3.2" x14ac:dyDescent="0.25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3.2" x14ac:dyDescent="0.25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3.2" x14ac:dyDescent="0.25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3.2" x14ac:dyDescent="0.25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3.2" x14ac:dyDescent="0.25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3.2" x14ac:dyDescent="0.25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3.2" x14ac:dyDescent="0.25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3.2" x14ac:dyDescent="0.25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3.2" x14ac:dyDescent="0.25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3.2" x14ac:dyDescent="0.25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3.2" x14ac:dyDescent="0.25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3.2" x14ac:dyDescent="0.25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3.2" x14ac:dyDescent="0.25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3.2" x14ac:dyDescent="0.25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3.2" x14ac:dyDescent="0.25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3.2" x14ac:dyDescent="0.25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3.2" x14ac:dyDescent="0.25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3.2" x14ac:dyDescent="0.25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3.2" x14ac:dyDescent="0.25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3.2" x14ac:dyDescent="0.25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3.2" x14ac:dyDescent="0.25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3.2" x14ac:dyDescent="0.25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3.2" x14ac:dyDescent="0.25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3.2" x14ac:dyDescent="0.25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3.2" x14ac:dyDescent="0.25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3.2" x14ac:dyDescent="0.25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3.2" x14ac:dyDescent="0.25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3.2" x14ac:dyDescent="0.25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3.2" x14ac:dyDescent="0.25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3.2" x14ac:dyDescent="0.25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3.2" x14ac:dyDescent="0.25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3.2" x14ac:dyDescent="0.25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3.2" x14ac:dyDescent="0.25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3.2" x14ac:dyDescent="0.25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3.2" x14ac:dyDescent="0.25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3.2" x14ac:dyDescent="0.25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3.2" x14ac:dyDescent="0.25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3.2" x14ac:dyDescent="0.25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3.2" x14ac:dyDescent="0.25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3.2" x14ac:dyDescent="0.25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3.2" x14ac:dyDescent="0.25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3.2" x14ac:dyDescent="0.25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3.2" x14ac:dyDescent="0.25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3.2" x14ac:dyDescent="0.25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3.2" x14ac:dyDescent="0.25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3.2" x14ac:dyDescent="0.25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3.2" x14ac:dyDescent="0.25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3.2" x14ac:dyDescent="0.25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3.2" x14ac:dyDescent="0.25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3.2" x14ac:dyDescent="0.25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3.2" x14ac:dyDescent="0.25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3.2" x14ac:dyDescent="0.25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3.2" x14ac:dyDescent="0.25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3.2" x14ac:dyDescent="0.25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3.2" x14ac:dyDescent="0.25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3.2" x14ac:dyDescent="0.25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3.2" x14ac:dyDescent="0.25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3.2" x14ac:dyDescent="0.25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3.2" x14ac:dyDescent="0.25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3.2" x14ac:dyDescent="0.25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3.2" x14ac:dyDescent="0.25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3.2" x14ac:dyDescent="0.25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3.2" x14ac:dyDescent="0.25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3.2" x14ac:dyDescent="0.25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3.2" x14ac:dyDescent="0.25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3.2" x14ac:dyDescent="0.25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3.2" x14ac:dyDescent="0.25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3.2" x14ac:dyDescent="0.25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3.2" x14ac:dyDescent="0.25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3.2" x14ac:dyDescent="0.25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3.2" x14ac:dyDescent="0.25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3.2" x14ac:dyDescent="0.25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3.2" x14ac:dyDescent="0.25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3.2" x14ac:dyDescent="0.25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3.2" x14ac:dyDescent="0.25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3.2" x14ac:dyDescent="0.25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3.2" x14ac:dyDescent="0.25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3.2" x14ac:dyDescent="0.25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3.2" x14ac:dyDescent="0.25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3.2" x14ac:dyDescent="0.25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3.2" x14ac:dyDescent="0.25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3.2" x14ac:dyDescent="0.25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3.2" x14ac:dyDescent="0.25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3.2" x14ac:dyDescent="0.25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3.2" x14ac:dyDescent="0.25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3.2" x14ac:dyDescent="0.25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3.2" x14ac:dyDescent="0.25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3.2" x14ac:dyDescent="0.25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3.2" x14ac:dyDescent="0.25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3.2" x14ac:dyDescent="0.25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3.2" x14ac:dyDescent="0.25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3.2" x14ac:dyDescent="0.25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3.2" x14ac:dyDescent="0.25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3.2" x14ac:dyDescent="0.25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3.2" x14ac:dyDescent="0.25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3.2" x14ac:dyDescent="0.25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3.2" x14ac:dyDescent="0.25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3.2" x14ac:dyDescent="0.25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3.2" x14ac:dyDescent="0.25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3.2" x14ac:dyDescent="0.25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3.2" x14ac:dyDescent="0.25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3.2" x14ac:dyDescent="0.25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3.2" x14ac:dyDescent="0.25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3.2" x14ac:dyDescent="0.25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3.2" x14ac:dyDescent="0.25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3.2" x14ac:dyDescent="0.25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3.2" x14ac:dyDescent="0.25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3.2" x14ac:dyDescent="0.25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3.2" x14ac:dyDescent="0.25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3.2" x14ac:dyDescent="0.25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3.2" x14ac:dyDescent="0.25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3.2" x14ac:dyDescent="0.25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3.2" x14ac:dyDescent="0.25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3.2" x14ac:dyDescent="0.25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3.2" x14ac:dyDescent="0.25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3.2" x14ac:dyDescent="0.25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3.2" x14ac:dyDescent="0.25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3.2" x14ac:dyDescent="0.25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3.2" x14ac:dyDescent="0.25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3.2" x14ac:dyDescent="0.25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3.2" x14ac:dyDescent="0.25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3.2" x14ac:dyDescent="0.25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3.2" x14ac:dyDescent="0.25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3.2" x14ac:dyDescent="0.25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3.2" x14ac:dyDescent="0.25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3.2" x14ac:dyDescent="0.25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3.2" x14ac:dyDescent="0.25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3.2" x14ac:dyDescent="0.25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3.2" x14ac:dyDescent="0.25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3.2" x14ac:dyDescent="0.25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3.2" x14ac:dyDescent="0.25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3.2" x14ac:dyDescent="0.25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3.2" x14ac:dyDescent="0.25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3.2" x14ac:dyDescent="0.25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3.2" x14ac:dyDescent="0.25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3.2" x14ac:dyDescent="0.25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3.2" x14ac:dyDescent="0.25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3.2" x14ac:dyDescent="0.25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3.2" x14ac:dyDescent="0.25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3.2" x14ac:dyDescent="0.25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3.2" x14ac:dyDescent="0.25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3.2" x14ac:dyDescent="0.25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3.2" x14ac:dyDescent="0.25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3.2" x14ac:dyDescent="0.25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3.2" x14ac:dyDescent="0.25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3.2" x14ac:dyDescent="0.25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3.2" x14ac:dyDescent="0.25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3.2" x14ac:dyDescent="0.25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3.2" x14ac:dyDescent="0.25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3.2" x14ac:dyDescent="0.25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3.2" x14ac:dyDescent="0.25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3.2" x14ac:dyDescent="0.25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3.2" x14ac:dyDescent="0.25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3.2" x14ac:dyDescent="0.25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3.2" x14ac:dyDescent="0.25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3.2" x14ac:dyDescent="0.25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3.2" x14ac:dyDescent="0.25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3.2" x14ac:dyDescent="0.25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3.2" x14ac:dyDescent="0.25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3.2" x14ac:dyDescent="0.25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3.2" x14ac:dyDescent="0.25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3.2" x14ac:dyDescent="0.25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3.2" x14ac:dyDescent="0.25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3.2" x14ac:dyDescent="0.25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3.2" x14ac:dyDescent="0.25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3.2" x14ac:dyDescent="0.25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3.2" x14ac:dyDescent="0.25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3.2" x14ac:dyDescent="0.25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3.2" x14ac:dyDescent="0.25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3.2" x14ac:dyDescent="0.25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3.2" x14ac:dyDescent="0.25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3.2" x14ac:dyDescent="0.25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3.2" x14ac:dyDescent="0.25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3.2" x14ac:dyDescent="0.25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3.2" x14ac:dyDescent="0.25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3.2" x14ac:dyDescent="0.25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3.2" x14ac:dyDescent="0.25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3.2" x14ac:dyDescent="0.25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3.2" x14ac:dyDescent="0.25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3.2" x14ac:dyDescent="0.25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3.2" x14ac:dyDescent="0.25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3.2" x14ac:dyDescent="0.25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3.2" x14ac:dyDescent="0.25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3.2" x14ac:dyDescent="0.25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3.2" x14ac:dyDescent="0.25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3.2" x14ac:dyDescent="0.25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3.2" x14ac:dyDescent="0.25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3.2" x14ac:dyDescent="0.25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3.2" x14ac:dyDescent="0.25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3.2" x14ac:dyDescent="0.25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3.2" x14ac:dyDescent="0.25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3.2" x14ac:dyDescent="0.25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3.2" x14ac:dyDescent="0.25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3.2" x14ac:dyDescent="0.25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3.2" x14ac:dyDescent="0.25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3.2" x14ac:dyDescent="0.25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3.2" x14ac:dyDescent="0.25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3.2" x14ac:dyDescent="0.25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3.2" x14ac:dyDescent="0.25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3.2" x14ac:dyDescent="0.25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3.2" x14ac:dyDescent="0.25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3.2" x14ac:dyDescent="0.25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3.2" x14ac:dyDescent="0.25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3.2" x14ac:dyDescent="0.25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3.2" x14ac:dyDescent="0.25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3.2" x14ac:dyDescent="0.25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3.2" x14ac:dyDescent="0.25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3.2" x14ac:dyDescent="0.25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3.2" x14ac:dyDescent="0.25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3.2" x14ac:dyDescent="0.25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3.2" x14ac:dyDescent="0.25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3.2" x14ac:dyDescent="0.25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3.2" x14ac:dyDescent="0.25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3.2" x14ac:dyDescent="0.25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3.2" x14ac:dyDescent="0.25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3.2" x14ac:dyDescent="0.25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3.2" x14ac:dyDescent="0.25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3.2" x14ac:dyDescent="0.25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3.2" x14ac:dyDescent="0.25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3.2" x14ac:dyDescent="0.25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3.2" x14ac:dyDescent="0.25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3.2" x14ac:dyDescent="0.25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3.2" x14ac:dyDescent="0.25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3.2" x14ac:dyDescent="0.25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3.2" x14ac:dyDescent="0.25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3.2" x14ac:dyDescent="0.25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3.2" x14ac:dyDescent="0.25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3.2" x14ac:dyDescent="0.25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3.2" x14ac:dyDescent="0.25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3.2" x14ac:dyDescent="0.25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3.2" x14ac:dyDescent="0.25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3.2" x14ac:dyDescent="0.25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3.2" x14ac:dyDescent="0.25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3.2" x14ac:dyDescent="0.25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3.2" x14ac:dyDescent="0.25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3.2" x14ac:dyDescent="0.25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3.2" x14ac:dyDescent="0.25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3.2" x14ac:dyDescent="0.25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3.2" x14ac:dyDescent="0.25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3.2" x14ac:dyDescent="0.25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3.2" x14ac:dyDescent="0.25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3.2" x14ac:dyDescent="0.25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3.2" x14ac:dyDescent="0.25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3.2" x14ac:dyDescent="0.25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3.2" x14ac:dyDescent="0.25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3.2" x14ac:dyDescent="0.25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3.2" x14ac:dyDescent="0.25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3.2" x14ac:dyDescent="0.25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3.2" x14ac:dyDescent="0.25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3.2" x14ac:dyDescent="0.25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3.2" x14ac:dyDescent="0.25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3.2" x14ac:dyDescent="0.25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3.2" x14ac:dyDescent="0.25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3.2" x14ac:dyDescent="0.25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3.2" x14ac:dyDescent="0.25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3.2" x14ac:dyDescent="0.25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3.2" x14ac:dyDescent="0.25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3.2" x14ac:dyDescent="0.25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3.2" x14ac:dyDescent="0.25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3.2" x14ac:dyDescent="0.25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3.2" x14ac:dyDescent="0.25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3.2" x14ac:dyDescent="0.25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3.2" x14ac:dyDescent="0.25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3.2" x14ac:dyDescent="0.25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3.2" x14ac:dyDescent="0.25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3.2" x14ac:dyDescent="0.25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3.2" x14ac:dyDescent="0.25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3.2" x14ac:dyDescent="0.25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3.2" x14ac:dyDescent="0.25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3.2" x14ac:dyDescent="0.25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3.2" x14ac:dyDescent="0.25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3.2" x14ac:dyDescent="0.25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3.2" x14ac:dyDescent="0.25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3.2" x14ac:dyDescent="0.25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3.2" x14ac:dyDescent="0.25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3.2" x14ac:dyDescent="0.25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3.2" x14ac:dyDescent="0.25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3.2" x14ac:dyDescent="0.25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3.2" x14ac:dyDescent="0.25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3.2" x14ac:dyDescent="0.25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3.2" x14ac:dyDescent="0.25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3.2" x14ac:dyDescent="0.25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3.2" x14ac:dyDescent="0.25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3.2" x14ac:dyDescent="0.25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3.2" x14ac:dyDescent="0.25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3.2" x14ac:dyDescent="0.25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3.2" x14ac:dyDescent="0.25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3.2" x14ac:dyDescent="0.25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3.2" x14ac:dyDescent="0.25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3.2" x14ac:dyDescent="0.25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3.2" x14ac:dyDescent="0.25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3.2" x14ac:dyDescent="0.25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3.2" x14ac:dyDescent="0.25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3.2" x14ac:dyDescent="0.25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3.2" x14ac:dyDescent="0.25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3.2" x14ac:dyDescent="0.25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3.2" x14ac:dyDescent="0.25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3.2" x14ac:dyDescent="0.25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3.2" x14ac:dyDescent="0.25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3.2" x14ac:dyDescent="0.25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3.2" x14ac:dyDescent="0.25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3.2" x14ac:dyDescent="0.25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3.2" x14ac:dyDescent="0.25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3.2" x14ac:dyDescent="0.25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3.2" x14ac:dyDescent="0.25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3.2" x14ac:dyDescent="0.25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3.2" x14ac:dyDescent="0.25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3.2" x14ac:dyDescent="0.25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3.2" x14ac:dyDescent="0.25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3.2" x14ac:dyDescent="0.25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3.2" x14ac:dyDescent="0.25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3.2" x14ac:dyDescent="0.25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3.2" x14ac:dyDescent="0.25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3.2" x14ac:dyDescent="0.25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3.2" x14ac:dyDescent="0.25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3.2" x14ac:dyDescent="0.25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3.2" x14ac:dyDescent="0.25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3.2" x14ac:dyDescent="0.25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3.2" x14ac:dyDescent="0.25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3.2" x14ac:dyDescent="0.25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3.2" x14ac:dyDescent="0.25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3.2" x14ac:dyDescent="0.25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3.2" x14ac:dyDescent="0.25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3.2" x14ac:dyDescent="0.25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3.2" x14ac:dyDescent="0.25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3.2" x14ac:dyDescent="0.25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3.2" x14ac:dyDescent="0.25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3.2" x14ac:dyDescent="0.25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3.2" x14ac:dyDescent="0.25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3.2" x14ac:dyDescent="0.25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3.2" x14ac:dyDescent="0.25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3.2" x14ac:dyDescent="0.25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3.2" x14ac:dyDescent="0.25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3.2" x14ac:dyDescent="0.25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3.2" x14ac:dyDescent="0.25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3.2" x14ac:dyDescent="0.25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3.2" x14ac:dyDescent="0.25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3.2" x14ac:dyDescent="0.25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3.2" x14ac:dyDescent="0.25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3.2" x14ac:dyDescent="0.25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3.2" x14ac:dyDescent="0.25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3.2" x14ac:dyDescent="0.25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3.2" x14ac:dyDescent="0.25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3.2" x14ac:dyDescent="0.25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3.2" x14ac:dyDescent="0.25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3.2" x14ac:dyDescent="0.25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3.2" x14ac:dyDescent="0.25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3.2" x14ac:dyDescent="0.25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3.2" x14ac:dyDescent="0.25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3.2" x14ac:dyDescent="0.25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3.2" x14ac:dyDescent="0.25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3.2" x14ac:dyDescent="0.25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3.2" x14ac:dyDescent="0.25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3.2" x14ac:dyDescent="0.25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3.2" x14ac:dyDescent="0.25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3.2" x14ac:dyDescent="0.25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3.2" x14ac:dyDescent="0.25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3.2" x14ac:dyDescent="0.25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3.2" x14ac:dyDescent="0.25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3.2" x14ac:dyDescent="0.25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3.2" x14ac:dyDescent="0.25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3.2" x14ac:dyDescent="0.25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3.2" x14ac:dyDescent="0.25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3.2" x14ac:dyDescent="0.25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3.2" x14ac:dyDescent="0.25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3.2" x14ac:dyDescent="0.25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3.2" x14ac:dyDescent="0.25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3.2" x14ac:dyDescent="0.25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3.2" x14ac:dyDescent="0.25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3.2" x14ac:dyDescent="0.25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3.2" x14ac:dyDescent="0.25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3.2" x14ac:dyDescent="0.25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3.2" x14ac:dyDescent="0.25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3.2" x14ac:dyDescent="0.25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3.2" x14ac:dyDescent="0.25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3.2" x14ac:dyDescent="0.25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3.2" x14ac:dyDescent="0.25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3.2" x14ac:dyDescent="0.25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3.2" x14ac:dyDescent="0.25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3.2" x14ac:dyDescent="0.25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3.2" x14ac:dyDescent="0.25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3.2" x14ac:dyDescent="0.25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3.2" x14ac:dyDescent="0.25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3.2" x14ac:dyDescent="0.25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3.2" x14ac:dyDescent="0.25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3.2" x14ac:dyDescent="0.25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3.2" x14ac:dyDescent="0.25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3.2" x14ac:dyDescent="0.25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3.2" x14ac:dyDescent="0.25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3.2" x14ac:dyDescent="0.25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3.2" x14ac:dyDescent="0.25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3.2" x14ac:dyDescent="0.25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3.2" x14ac:dyDescent="0.25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3.2" x14ac:dyDescent="0.25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3.2" x14ac:dyDescent="0.25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3.2" x14ac:dyDescent="0.25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3.2" x14ac:dyDescent="0.25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3.2" x14ac:dyDescent="0.25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3.2" x14ac:dyDescent="0.25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3.2" x14ac:dyDescent="0.25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3.2" x14ac:dyDescent="0.25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3.2" x14ac:dyDescent="0.25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3.2" x14ac:dyDescent="0.25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3.2" x14ac:dyDescent="0.25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3.2" x14ac:dyDescent="0.25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3.2" x14ac:dyDescent="0.25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3.2" x14ac:dyDescent="0.25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3.2" x14ac:dyDescent="0.25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3.2" x14ac:dyDescent="0.25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3.2" x14ac:dyDescent="0.25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3.2" x14ac:dyDescent="0.25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3.2" x14ac:dyDescent="0.25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3.2" x14ac:dyDescent="0.25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3.2" x14ac:dyDescent="0.25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3.2" x14ac:dyDescent="0.25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3.2" x14ac:dyDescent="0.25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3.2" x14ac:dyDescent="0.25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3.2" x14ac:dyDescent="0.25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3.2" x14ac:dyDescent="0.25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3.2" x14ac:dyDescent="0.25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3.2" x14ac:dyDescent="0.25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3.2" x14ac:dyDescent="0.25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3.2" x14ac:dyDescent="0.25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3.2" x14ac:dyDescent="0.25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3.2" x14ac:dyDescent="0.25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3.2" x14ac:dyDescent="0.25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3.2" x14ac:dyDescent="0.25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3.2" x14ac:dyDescent="0.25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3.2" x14ac:dyDescent="0.25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3.2" x14ac:dyDescent="0.25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3.2" x14ac:dyDescent="0.25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3.2" x14ac:dyDescent="0.25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3.2" x14ac:dyDescent="0.25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3.2" x14ac:dyDescent="0.25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3.2" x14ac:dyDescent="0.25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3.2" x14ac:dyDescent="0.25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3.2" x14ac:dyDescent="0.25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3.2" x14ac:dyDescent="0.25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3.2" x14ac:dyDescent="0.25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3.2" x14ac:dyDescent="0.25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3.2" x14ac:dyDescent="0.25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3.2" x14ac:dyDescent="0.25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3.2" x14ac:dyDescent="0.25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3.2" x14ac:dyDescent="0.25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3.2" x14ac:dyDescent="0.25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3.2" x14ac:dyDescent="0.25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3.2" x14ac:dyDescent="0.25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3.2" x14ac:dyDescent="0.25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3.2" x14ac:dyDescent="0.25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3.2" x14ac:dyDescent="0.25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3.2" x14ac:dyDescent="0.25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3.2" x14ac:dyDescent="0.25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3.2" x14ac:dyDescent="0.25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3.2" x14ac:dyDescent="0.25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3.2" x14ac:dyDescent="0.25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3.2" x14ac:dyDescent="0.25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3.2" x14ac:dyDescent="0.25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3.2" x14ac:dyDescent="0.25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3.2" x14ac:dyDescent="0.25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3.2" x14ac:dyDescent="0.25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3.2" x14ac:dyDescent="0.25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3.2" x14ac:dyDescent="0.25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3.2" x14ac:dyDescent="0.25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3.2" x14ac:dyDescent="0.25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3.2" x14ac:dyDescent="0.25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3.2" x14ac:dyDescent="0.25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3.2" x14ac:dyDescent="0.25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3.2" x14ac:dyDescent="0.25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3.2" x14ac:dyDescent="0.25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3.2" x14ac:dyDescent="0.25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3.2" x14ac:dyDescent="0.25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3.2" x14ac:dyDescent="0.25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3.2" x14ac:dyDescent="0.25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3.2" x14ac:dyDescent="0.25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3.2" x14ac:dyDescent="0.25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3.2" x14ac:dyDescent="0.25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3.2" x14ac:dyDescent="0.25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3.2" x14ac:dyDescent="0.25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3.2" x14ac:dyDescent="0.25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3.2" x14ac:dyDescent="0.25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3.2" x14ac:dyDescent="0.25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3.2" x14ac:dyDescent="0.25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3.2" x14ac:dyDescent="0.25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3.2" x14ac:dyDescent="0.25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3.2" x14ac:dyDescent="0.25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3.2" x14ac:dyDescent="0.25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3.2" x14ac:dyDescent="0.25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3.2" x14ac:dyDescent="0.25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3.2" x14ac:dyDescent="0.25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3.2" x14ac:dyDescent="0.25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3.2" x14ac:dyDescent="0.25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3.2" x14ac:dyDescent="0.25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3.2" x14ac:dyDescent="0.25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3.2" x14ac:dyDescent="0.25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3.2" x14ac:dyDescent="0.25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3.2" x14ac:dyDescent="0.25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3.2" x14ac:dyDescent="0.25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3.2" x14ac:dyDescent="0.25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3.2" x14ac:dyDescent="0.25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3.2" x14ac:dyDescent="0.25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3.2" x14ac:dyDescent="0.25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3.2" x14ac:dyDescent="0.25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3.2" x14ac:dyDescent="0.25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3.2" x14ac:dyDescent="0.25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3.2" x14ac:dyDescent="0.25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3.2" x14ac:dyDescent="0.25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3.2" x14ac:dyDescent="0.25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3.2" x14ac:dyDescent="0.25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3.2" x14ac:dyDescent="0.25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3.2" x14ac:dyDescent="0.25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3.2" x14ac:dyDescent="0.25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3.2" x14ac:dyDescent="0.25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3.2" x14ac:dyDescent="0.25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3.2" x14ac:dyDescent="0.25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3.2" x14ac:dyDescent="0.25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3.2" x14ac:dyDescent="0.25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3.2" x14ac:dyDescent="0.25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3.2" x14ac:dyDescent="0.25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3.2" x14ac:dyDescent="0.25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3.2" x14ac:dyDescent="0.25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3.2" x14ac:dyDescent="0.25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3.2" x14ac:dyDescent="0.25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3.2" x14ac:dyDescent="0.25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3.2" x14ac:dyDescent="0.25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3.2" x14ac:dyDescent="0.25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3.2" x14ac:dyDescent="0.25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3.2" x14ac:dyDescent="0.25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3.2" x14ac:dyDescent="0.25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3.2" x14ac:dyDescent="0.25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3.2" x14ac:dyDescent="0.25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3.2" x14ac:dyDescent="0.25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3.2" x14ac:dyDescent="0.25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3.2" x14ac:dyDescent="0.25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3.2" x14ac:dyDescent="0.25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3.2" x14ac:dyDescent="0.25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3.2" x14ac:dyDescent="0.25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3.2" x14ac:dyDescent="0.25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3.2" x14ac:dyDescent="0.25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3.2" x14ac:dyDescent="0.25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3.2" x14ac:dyDescent="0.25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3.2" x14ac:dyDescent="0.25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3.2" x14ac:dyDescent="0.25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3.2" x14ac:dyDescent="0.25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3.2" x14ac:dyDescent="0.25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3.2" x14ac:dyDescent="0.25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3.2" x14ac:dyDescent="0.25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3.2" x14ac:dyDescent="0.25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3.2" x14ac:dyDescent="0.25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3.2" x14ac:dyDescent="0.25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3.2" x14ac:dyDescent="0.25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3.2" x14ac:dyDescent="0.25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3.2" x14ac:dyDescent="0.25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3.2" x14ac:dyDescent="0.25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3.2" x14ac:dyDescent="0.25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3.2" x14ac:dyDescent="0.25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3.2" x14ac:dyDescent="0.25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3.2" x14ac:dyDescent="0.25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3.2" x14ac:dyDescent="0.25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3.2" x14ac:dyDescent="0.25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3.2" x14ac:dyDescent="0.25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3.2" x14ac:dyDescent="0.25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3.2" x14ac:dyDescent="0.25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3.2" x14ac:dyDescent="0.25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3.2" x14ac:dyDescent="0.25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3.2" x14ac:dyDescent="0.25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3.2" x14ac:dyDescent="0.25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3.2" x14ac:dyDescent="0.25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3.2" x14ac:dyDescent="0.25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3.2" x14ac:dyDescent="0.25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3.2" x14ac:dyDescent="0.25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3.2" x14ac:dyDescent="0.25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3.2" x14ac:dyDescent="0.25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3.2" x14ac:dyDescent="0.25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3.2" x14ac:dyDescent="0.25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3.2" x14ac:dyDescent="0.25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3.2" x14ac:dyDescent="0.25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3.2" x14ac:dyDescent="0.25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3.2" x14ac:dyDescent="0.25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3.2" x14ac:dyDescent="0.25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3.2" x14ac:dyDescent="0.25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3.2" x14ac:dyDescent="0.25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3.2" x14ac:dyDescent="0.25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3.2" x14ac:dyDescent="0.25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3.2" x14ac:dyDescent="0.25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3.2" x14ac:dyDescent="0.25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3.2" x14ac:dyDescent="0.25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3.2" x14ac:dyDescent="0.25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3.2" x14ac:dyDescent="0.25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3.2" x14ac:dyDescent="0.25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3.2" x14ac:dyDescent="0.25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3.2" x14ac:dyDescent="0.25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3.2" x14ac:dyDescent="0.25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3.2" x14ac:dyDescent="0.25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3.2" x14ac:dyDescent="0.25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3.2" x14ac:dyDescent="0.25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3.2" x14ac:dyDescent="0.25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3.2" x14ac:dyDescent="0.25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3.2" x14ac:dyDescent="0.25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3.2" x14ac:dyDescent="0.25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3.2" x14ac:dyDescent="0.25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3.2" x14ac:dyDescent="0.25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3.2" x14ac:dyDescent="0.25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3.2" x14ac:dyDescent="0.25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3.2" x14ac:dyDescent="0.25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3.2" x14ac:dyDescent="0.25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3.2" x14ac:dyDescent="0.25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3.2" x14ac:dyDescent="0.25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3.2" x14ac:dyDescent="0.25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3.2" x14ac:dyDescent="0.25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3.2" x14ac:dyDescent="0.25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3.2" x14ac:dyDescent="0.25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3.2" x14ac:dyDescent="0.25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3.2" x14ac:dyDescent="0.25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3.2" x14ac:dyDescent="0.25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3.2" x14ac:dyDescent="0.25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3.2" x14ac:dyDescent="0.25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3.2" x14ac:dyDescent="0.25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3.2" x14ac:dyDescent="0.25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3.2" x14ac:dyDescent="0.25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3.2" x14ac:dyDescent="0.25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3.2" x14ac:dyDescent="0.25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3.2" x14ac:dyDescent="0.25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3.2" x14ac:dyDescent="0.25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3.2" x14ac:dyDescent="0.25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3.2" x14ac:dyDescent="0.25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3.2" x14ac:dyDescent="0.25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3.2" x14ac:dyDescent="0.25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3.2" x14ac:dyDescent="0.25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3.2" x14ac:dyDescent="0.25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3.2" x14ac:dyDescent="0.25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3.2" x14ac:dyDescent="0.25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3.2" x14ac:dyDescent="0.25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3.2" x14ac:dyDescent="0.25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3.2" x14ac:dyDescent="0.25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3.2" x14ac:dyDescent="0.25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3.2" x14ac:dyDescent="0.25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3.2" x14ac:dyDescent="0.25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3.2" x14ac:dyDescent="0.25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3.2" x14ac:dyDescent="0.25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3.2" x14ac:dyDescent="0.25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3.2" x14ac:dyDescent="0.25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3.2" x14ac:dyDescent="0.25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3.2" x14ac:dyDescent="0.25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3.2" x14ac:dyDescent="0.25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3.2" x14ac:dyDescent="0.25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3.2" x14ac:dyDescent="0.25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3.2" x14ac:dyDescent="0.25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3.2" x14ac:dyDescent="0.25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3.2" x14ac:dyDescent="0.25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3.2" x14ac:dyDescent="0.25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3.2" x14ac:dyDescent="0.25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3.2" x14ac:dyDescent="0.25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3.2" x14ac:dyDescent="0.25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3.2" x14ac:dyDescent="0.25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3.2" x14ac:dyDescent="0.25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3.2" x14ac:dyDescent="0.25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3.2" x14ac:dyDescent="0.25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3.2" x14ac:dyDescent="0.25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3.2" x14ac:dyDescent="0.25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3.2" x14ac:dyDescent="0.25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3.2" x14ac:dyDescent="0.25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3.2" x14ac:dyDescent="0.25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3.2" x14ac:dyDescent="0.25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3.2" x14ac:dyDescent="0.25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3.2" x14ac:dyDescent="0.25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3.2" x14ac:dyDescent="0.25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3.2" x14ac:dyDescent="0.25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3.2" x14ac:dyDescent="0.25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3.2" x14ac:dyDescent="0.25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3.2" x14ac:dyDescent="0.25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3.2" x14ac:dyDescent="0.25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3.2" x14ac:dyDescent="0.25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3.2" x14ac:dyDescent="0.25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3.2" x14ac:dyDescent="0.25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3.2" x14ac:dyDescent="0.25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3.2" x14ac:dyDescent="0.25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3.2" x14ac:dyDescent="0.25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3.2" x14ac:dyDescent="0.25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3.2" x14ac:dyDescent="0.25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3.2" x14ac:dyDescent="0.25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3.2" x14ac:dyDescent="0.25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3.2" x14ac:dyDescent="0.25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3.2" x14ac:dyDescent="0.25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3.2" x14ac:dyDescent="0.25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3.2" x14ac:dyDescent="0.25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3.2" x14ac:dyDescent="0.25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3.2" x14ac:dyDescent="0.25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3.2" x14ac:dyDescent="0.25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3.2" x14ac:dyDescent="0.25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3.2" x14ac:dyDescent="0.25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3.2" x14ac:dyDescent="0.25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3.2" x14ac:dyDescent="0.25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3.2" x14ac:dyDescent="0.25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3.2" x14ac:dyDescent="0.25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3.2" x14ac:dyDescent="0.25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3.2" x14ac:dyDescent="0.25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3.2" x14ac:dyDescent="0.25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3.2" x14ac:dyDescent="0.25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3.2" x14ac:dyDescent="0.25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3.2" x14ac:dyDescent="0.25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3.2" x14ac:dyDescent="0.25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3.2" x14ac:dyDescent="0.25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3.2" x14ac:dyDescent="0.25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3.2" x14ac:dyDescent="0.25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3.2" x14ac:dyDescent="0.25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3.2" x14ac:dyDescent="0.25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3.2" x14ac:dyDescent="0.25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3.2" x14ac:dyDescent="0.25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3.2" x14ac:dyDescent="0.25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3.2" x14ac:dyDescent="0.25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3.2" x14ac:dyDescent="0.25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3.2" x14ac:dyDescent="0.25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3.2" x14ac:dyDescent="0.25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3.2" x14ac:dyDescent="0.25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3.2" x14ac:dyDescent="0.25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3.2" x14ac:dyDescent="0.25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3.2" x14ac:dyDescent="0.25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3.2" x14ac:dyDescent="0.25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3.2" x14ac:dyDescent="0.25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3.2" x14ac:dyDescent="0.25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3.2" x14ac:dyDescent="0.25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3.2" x14ac:dyDescent="0.25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3.2" x14ac:dyDescent="0.25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3.2" x14ac:dyDescent="0.25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3.2" x14ac:dyDescent="0.25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3.2" x14ac:dyDescent="0.25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3.2" x14ac:dyDescent="0.25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3.2" x14ac:dyDescent="0.25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3.2" x14ac:dyDescent="0.25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3.2" x14ac:dyDescent="0.25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3.2" x14ac:dyDescent="0.25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3.2" x14ac:dyDescent="0.25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3.2" x14ac:dyDescent="0.25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3.2" x14ac:dyDescent="0.25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3.2" x14ac:dyDescent="0.25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3.2" x14ac:dyDescent="0.25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3.2" x14ac:dyDescent="0.25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3.2" x14ac:dyDescent="0.25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3.2" x14ac:dyDescent="0.25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3.2" x14ac:dyDescent="0.25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3.2" x14ac:dyDescent="0.25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3.2" x14ac:dyDescent="0.25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3.2" x14ac:dyDescent="0.25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3.2" x14ac:dyDescent="0.25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3.2" x14ac:dyDescent="0.25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3.2" x14ac:dyDescent="0.25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3.2" x14ac:dyDescent="0.25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3.2" x14ac:dyDescent="0.25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3.2" x14ac:dyDescent="0.25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3.2" x14ac:dyDescent="0.25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3.2" x14ac:dyDescent="0.25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3.2" x14ac:dyDescent="0.25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3.2" x14ac:dyDescent="0.25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3.2" x14ac:dyDescent="0.25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3.2" x14ac:dyDescent="0.25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3.2" x14ac:dyDescent="0.25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3.2" x14ac:dyDescent="0.25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3.2" x14ac:dyDescent="0.25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3.2" x14ac:dyDescent="0.25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3.2" x14ac:dyDescent="0.25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3.2" x14ac:dyDescent="0.25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3.2" x14ac:dyDescent="0.25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3.2" x14ac:dyDescent="0.25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3.2" x14ac:dyDescent="0.25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3.2" x14ac:dyDescent="0.25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3.2" x14ac:dyDescent="0.25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3.2" x14ac:dyDescent="0.25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3.2" x14ac:dyDescent="0.25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3.2" x14ac:dyDescent="0.25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3.2" x14ac:dyDescent="0.25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3.2" x14ac:dyDescent="0.25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3.2" x14ac:dyDescent="0.25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3.2" x14ac:dyDescent="0.25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3.2" x14ac:dyDescent="0.25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3.2" x14ac:dyDescent="0.25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3.2" x14ac:dyDescent="0.25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3.2" x14ac:dyDescent="0.25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3.2" x14ac:dyDescent="0.25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3.2" x14ac:dyDescent="0.25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3.2" x14ac:dyDescent="0.25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3.2" x14ac:dyDescent="0.25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3.2" x14ac:dyDescent="0.25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3.2" x14ac:dyDescent="0.25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3.2" x14ac:dyDescent="0.25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3.2" x14ac:dyDescent="0.25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3.2" x14ac:dyDescent="0.25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3.2" x14ac:dyDescent="0.25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3.2" x14ac:dyDescent="0.25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3.2" x14ac:dyDescent="0.25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3.2" x14ac:dyDescent="0.25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3.2" x14ac:dyDescent="0.25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3.2" x14ac:dyDescent="0.25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3.2" x14ac:dyDescent="0.25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3.2" x14ac:dyDescent="0.25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3.2" x14ac:dyDescent="0.25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3.2" x14ac:dyDescent="0.25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3.2" x14ac:dyDescent="0.25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3.2" x14ac:dyDescent="0.25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3.2" x14ac:dyDescent="0.25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3.2" x14ac:dyDescent="0.25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3.2" x14ac:dyDescent="0.25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3.2" x14ac:dyDescent="0.25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3.2" x14ac:dyDescent="0.25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3.2" x14ac:dyDescent="0.25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3.2" x14ac:dyDescent="0.25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3.2" x14ac:dyDescent="0.25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3.2" x14ac:dyDescent="0.25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3.2" x14ac:dyDescent="0.25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3.2" x14ac:dyDescent="0.25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3.2" x14ac:dyDescent="0.25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3.2" x14ac:dyDescent="0.25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3.2" x14ac:dyDescent="0.25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3.2" x14ac:dyDescent="0.25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3.2" x14ac:dyDescent="0.25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3.2" x14ac:dyDescent="0.25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3.2" x14ac:dyDescent="0.25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3.2" x14ac:dyDescent="0.25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3.2" x14ac:dyDescent="0.25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3.2" x14ac:dyDescent="0.25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3.2" x14ac:dyDescent="0.25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3.2" x14ac:dyDescent="0.25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3.2" x14ac:dyDescent="0.25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3.2" x14ac:dyDescent="0.25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3.2" x14ac:dyDescent="0.25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3.2" x14ac:dyDescent="0.25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3.2" x14ac:dyDescent="0.25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3.2" x14ac:dyDescent="0.25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3.2" x14ac:dyDescent="0.25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3.2" x14ac:dyDescent="0.25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3.2" x14ac:dyDescent="0.25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3.2" x14ac:dyDescent="0.25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3.2" x14ac:dyDescent="0.25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3.2" x14ac:dyDescent="0.25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3.2" x14ac:dyDescent="0.25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3.2" x14ac:dyDescent="0.25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3.2" x14ac:dyDescent="0.25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3.2" x14ac:dyDescent="0.25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3.2" x14ac:dyDescent="0.25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3.2" x14ac:dyDescent="0.25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3.2" x14ac:dyDescent="0.25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3.2" x14ac:dyDescent="0.25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3.2" x14ac:dyDescent="0.25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3.2" x14ac:dyDescent="0.25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3.2" x14ac:dyDescent="0.25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3.2" x14ac:dyDescent="0.25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3.2" x14ac:dyDescent="0.25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3.2" x14ac:dyDescent="0.25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3.2" x14ac:dyDescent="0.25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3.2" x14ac:dyDescent="0.25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3.2" x14ac:dyDescent="0.25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3.2" x14ac:dyDescent="0.25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3.2" x14ac:dyDescent="0.25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3.2" x14ac:dyDescent="0.25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3.2" x14ac:dyDescent="0.25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3.2" x14ac:dyDescent="0.25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3.2" x14ac:dyDescent="0.25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3.2" x14ac:dyDescent="0.25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3.2" x14ac:dyDescent="0.25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3.2" x14ac:dyDescent="0.25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3.2" x14ac:dyDescent="0.25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3.2" x14ac:dyDescent="0.25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3.2" x14ac:dyDescent="0.25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3.2" x14ac:dyDescent="0.25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3.2" x14ac:dyDescent="0.25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3.2" x14ac:dyDescent="0.25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3.2" x14ac:dyDescent="0.25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3.2" x14ac:dyDescent="0.25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3.2" x14ac:dyDescent="0.25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3.2" x14ac:dyDescent="0.25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3.2" x14ac:dyDescent="0.25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3.2" x14ac:dyDescent="0.25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3.2" x14ac:dyDescent="0.25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3.2" x14ac:dyDescent="0.25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3.2" x14ac:dyDescent="0.25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3.2" x14ac:dyDescent="0.25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3.2" x14ac:dyDescent="0.25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3.2" x14ac:dyDescent="0.25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3.2" x14ac:dyDescent="0.25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3.2" x14ac:dyDescent="0.25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3.2" x14ac:dyDescent="0.25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3.2" x14ac:dyDescent="0.25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3.2" x14ac:dyDescent="0.25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3.2" x14ac:dyDescent="0.25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3.2" x14ac:dyDescent="0.25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3.2" x14ac:dyDescent="0.25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3.2" x14ac:dyDescent="0.25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3.2" x14ac:dyDescent="0.25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3.2" x14ac:dyDescent="0.25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3.2" x14ac:dyDescent="0.25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3.2" x14ac:dyDescent="0.25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3.2" x14ac:dyDescent="0.25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3.2" x14ac:dyDescent="0.25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3.2" x14ac:dyDescent="0.25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3.2" x14ac:dyDescent="0.25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3.2" x14ac:dyDescent="0.25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3.2" x14ac:dyDescent="0.25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3.2" x14ac:dyDescent="0.25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3.2" x14ac:dyDescent="0.25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3.2" x14ac:dyDescent="0.25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3.2" x14ac:dyDescent="0.25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3.2" x14ac:dyDescent="0.25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3.2" x14ac:dyDescent="0.25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3.2" x14ac:dyDescent="0.25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3.2" x14ac:dyDescent="0.25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3.2" x14ac:dyDescent="0.25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3.2" x14ac:dyDescent="0.25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3.2" x14ac:dyDescent="0.25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3.2" x14ac:dyDescent="0.25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3.2" x14ac:dyDescent="0.25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3.2" x14ac:dyDescent="0.25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3.2" x14ac:dyDescent="0.25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3.2" x14ac:dyDescent="0.25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3.2" x14ac:dyDescent="0.25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3.2" x14ac:dyDescent="0.25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3.2" x14ac:dyDescent="0.25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3.2" x14ac:dyDescent="0.25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3.2" x14ac:dyDescent="0.25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3.2" x14ac:dyDescent="0.25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3.2" x14ac:dyDescent="0.25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3.2" x14ac:dyDescent="0.25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3.2" x14ac:dyDescent="0.25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3.2" x14ac:dyDescent="0.25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3.2" x14ac:dyDescent="0.25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3.2" x14ac:dyDescent="0.25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3.2" x14ac:dyDescent="0.25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3.2" x14ac:dyDescent="0.25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3.2" x14ac:dyDescent="0.25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3.2" x14ac:dyDescent="0.25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3.2" x14ac:dyDescent="0.25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3.2" x14ac:dyDescent="0.25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3.2" x14ac:dyDescent="0.25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3.2" x14ac:dyDescent="0.25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3.2" x14ac:dyDescent="0.25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3.2" x14ac:dyDescent="0.25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3.2" x14ac:dyDescent="0.25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3.2" x14ac:dyDescent="0.25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3.2" x14ac:dyDescent="0.25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3.2" x14ac:dyDescent="0.25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3.2" x14ac:dyDescent="0.25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3.2" x14ac:dyDescent="0.25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3.2" x14ac:dyDescent="0.25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3.2" x14ac:dyDescent="0.25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3.2" x14ac:dyDescent="0.25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3.2" x14ac:dyDescent="0.25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3.2" x14ac:dyDescent="0.25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3.2" x14ac:dyDescent="0.25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3.2" x14ac:dyDescent="0.25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3.2" x14ac:dyDescent="0.25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3.2" x14ac:dyDescent="0.25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3.2" x14ac:dyDescent="0.25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3.2" x14ac:dyDescent="0.25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3.2" x14ac:dyDescent="0.25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3.2" x14ac:dyDescent="0.25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3.2" x14ac:dyDescent="0.25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3.2" x14ac:dyDescent="0.25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3.2" x14ac:dyDescent="0.25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3.2" x14ac:dyDescent="0.25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3.2" x14ac:dyDescent="0.25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3.2" x14ac:dyDescent="0.25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3.2" x14ac:dyDescent="0.25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3.2" x14ac:dyDescent="0.25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3.2" x14ac:dyDescent="0.25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3.2" x14ac:dyDescent="0.25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3.2" x14ac:dyDescent="0.25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3.2" x14ac:dyDescent="0.25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3.2" x14ac:dyDescent="0.25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3.2" x14ac:dyDescent="0.25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3.2" x14ac:dyDescent="0.25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3.2" x14ac:dyDescent="0.25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3.2" x14ac:dyDescent="0.25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3.2" x14ac:dyDescent="0.25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3.2" x14ac:dyDescent="0.25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3.2" x14ac:dyDescent="0.25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3.2" x14ac:dyDescent="0.25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3.2" x14ac:dyDescent="0.25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3.2" x14ac:dyDescent="0.25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3.2" x14ac:dyDescent="0.25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3.2" x14ac:dyDescent="0.25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3.2" x14ac:dyDescent="0.25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3.2" x14ac:dyDescent="0.25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3.2" x14ac:dyDescent="0.25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3.2" x14ac:dyDescent="0.25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3.2" x14ac:dyDescent="0.25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3.2" x14ac:dyDescent="0.25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3.2" x14ac:dyDescent="0.25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3.2" x14ac:dyDescent="0.25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3.2" x14ac:dyDescent="0.25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3.2" x14ac:dyDescent="0.25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3.2" x14ac:dyDescent="0.25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3.2" x14ac:dyDescent="0.25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3.2" x14ac:dyDescent="0.25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3.2" x14ac:dyDescent="0.25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3.2" x14ac:dyDescent="0.25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3.2" x14ac:dyDescent="0.25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3.2" x14ac:dyDescent="0.25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3.2" x14ac:dyDescent="0.25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3.2" x14ac:dyDescent="0.25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3.2" x14ac:dyDescent="0.25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3.2" x14ac:dyDescent="0.25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3.2" x14ac:dyDescent="0.25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3.2" x14ac:dyDescent="0.25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3.2" x14ac:dyDescent="0.25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3.2" x14ac:dyDescent="0.25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3.2" x14ac:dyDescent="0.25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3.2" x14ac:dyDescent="0.25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3.2" x14ac:dyDescent="0.25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3.2" x14ac:dyDescent="0.25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3.2" x14ac:dyDescent="0.25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3.2" x14ac:dyDescent="0.25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3.2" x14ac:dyDescent="0.25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3.2" x14ac:dyDescent="0.25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3.2" x14ac:dyDescent="0.25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3.2" x14ac:dyDescent="0.25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3.2" x14ac:dyDescent="0.25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3.2" x14ac:dyDescent="0.25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3.2" x14ac:dyDescent="0.25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3.2" x14ac:dyDescent="0.25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3.2" x14ac:dyDescent="0.25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3.2" x14ac:dyDescent="0.25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3.2" x14ac:dyDescent="0.25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3.2" x14ac:dyDescent="0.25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3.2" x14ac:dyDescent="0.25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3.2" x14ac:dyDescent="0.25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3.2" x14ac:dyDescent="0.25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3.2" x14ac:dyDescent="0.25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3.2" x14ac:dyDescent="0.25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3.2" x14ac:dyDescent="0.25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3.2" x14ac:dyDescent="0.25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3.2" x14ac:dyDescent="0.25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3.2" x14ac:dyDescent="0.25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3.2" x14ac:dyDescent="0.25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3.2" x14ac:dyDescent="0.25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3.2" x14ac:dyDescent="0.25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3.2" x14ac:dyDescent="0.25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3.2" x14ac:dyDescent="0.25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3.2" x14ac:dyDescent="0.25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3.2" x14ac:dyDescent="0.25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3.2" x14ac:dyDescent="0.25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3.2" x14ac:dyDescent="0.25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3.2" x14ac:dyDescent="0.25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3.2" x14ac:dyDescent="0.25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3.2" x14ac:dyDescent="0.25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3.2" x14ac:dyDescent="0.25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3.2" x14ac:dyDescent="0.25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3.2" x14ac:dyDescent="0.25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3.2" x14ac:dyDescent="0.25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3.2" x14ac:dyDescent="0.25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3.2" x14ac:dyDescent="0.25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3.2" x14ac:dyDescent="0.25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3.2" x14ac:dyDescent="0.25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3.2" x14ac:dyDescent="0.25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3.2" x14ac:dyDescent="0.25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3.2" x14ac:dyDescent="0.25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3.2" x14ac:dyDescent="0.25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3.2" x14ac:dyDescent="0.25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3.2" x14ac:dyDescent="0.25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3.2" x14ac:dyDescent="0.25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3.2" x14ac:dyDescent="0.25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3.2" x14ac:dyDescent="0.25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3.2" x14ac:dyDescent="0.25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3.2" x14ac:dyDescent="0.25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3.2" x14ac:dyDescent="0.25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3.2" x14ac:dyDescent="0.25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3.2" x14ac:dyDescent="0.25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3.2" x14ac:dyDescent="0.25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3.2" x14ac:dyDescent="0.25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3.2" x14ac:dyDescent="0.25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3.2" x14ac:dyDescent="0.25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3.2" x14ac:dyDescent="0.25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3.2" x14ac:dyDescent="0.25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3.2" x14ac:dyDescent="0.25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3.2" x14ac:dyDescent="0.25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3.2" x14ac:dyDescent="0.25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3.2" x14ac:dyDescent="0.25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3.2" x14ac:dyDescent="0.25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3.2" x14ac:dyDescent="0.25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3.2" x14ac:dyDescent="0.25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3.2" x14ac:dyDescent="0.25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3.2" x14ac:dyDescent="0.25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3.2" x14ac:dyDescent="0.25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3.2" x14ac:dyDescent="0.25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3.2" x14ac:dyDescent="0.25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3.2" x14ac:dyDescent="0.25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3.2" x14ac:dyDescent="0.25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3.2" x14ac:dyDescent="0.25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3.2" x14ac:dyDescent="0.25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3.2" x14ac:dyDescent="0.25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3.2" x14ac:dyDescent="0.25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3.2" x14ac:dyDescent="0.25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3.2" x14ac:dyDescent="0.25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3.2" x14ac:dyDescent="0.25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3.2" x14ac:dyDescent="0.25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3.2" x14ac:dyDescent="0.25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3.2" x14ac:dyDescent="0.25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3.2" x14ac:dyDescent="0.25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3.2" x14ac:dyDescent="0.25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3.2" x14ac:dyDescent="0.25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3.2" x14ac:dyDescent="0.25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3.2" x14ac:dyDescent="0.25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3.2" x14ac:dyDescent="0.25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3.2" x14ac:dyDescent="0.25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3.2" x14ac:dyDescent="0.25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3.2" x14ac:dyDescent="0.25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3.2" x14ac:dyDescent="0.25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3.2" x14ac:dyDescent="0.25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3.2" x14ac:dyDescent="0.25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3.2" x14ac:dyDescent="0.25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3.2" x14ac:dyDescent="0.25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3.2" x14ac:dyDescent="0.25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3.2" x14ac:dyDescent="0.25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3.2" x14ac:dyDescent="0.25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3.2" x14ac:dyDescent="0.25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3.2" x14ac:dyDescent="0.25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3.2" x14ac:dyDescent="0.25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3.2" x14ac:dyDescent="0.25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3.2" x14ac:dyDescent="0.25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3.2" x14ac:dyDescent="0.25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3.2" x14ac:dyDescent="0.25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3.2" x14ac:dyDescent="0.25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3.2" x14ac:dyDescent="0.25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3.2" x14ac:dyDescent="0.25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3.2" x14ac:dyDescent="0.25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3.2" x14ac:dyDescent="0.25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3.2" x14ac:dyDescent="0.25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3.2" x14ac:dyDescent="0.25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3.2" x14ac:dyDescent="0.25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3.2" x14ac:dyDescent="0.25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3.2" x14ac:dyDescent="0.25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3.2" x14ac:dyDescent="0.25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3.2" x14ac:dyDescent="0.25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3.2" x14ac:dyDescent="0.25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3.2" x14ac:dyDescent="0.25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3.2" x14ac:dyDescent="0.25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3.2" x14ac:dyDescent="0.25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3.2" x14ac:dyDescent="0.25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3.2" x14ac:dyDescent="0.25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3.2" x14ac:dyDescent="0.25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3.2" x14ac:dyDescent="0.25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3.2" x14ac:dyDescent="0.25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3.2" x14ac:dyDescent="0.25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3.2" x14ac:dyDescent="0.25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3.2" x14ac:dyDescent="0.25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3.2" x14ac:dyDescent="0.25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3.2" x14ac:dyDescent="0.25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3.2" x14ac:dyDescent="0.25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3.2" x14ac:dyDescent="0.25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3.2" x14ac:dyDescent="0.25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3.2" x14ac:dyDescent="0.25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3.2" x14ac:dyDescent="0.25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3.2" x14ac:dyDescent="0.25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3.2" x14ac:dyDescent="0.25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3.2" x14ac:dyDescent="0.25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3.2" x14ac:dyDescent="0.25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3.2" x14ac:dyDescent="0.25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3.2" x14ac:dyDescent="0.25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3.2" x14ac:dyDescent="0.25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3.2" x14ac:dyDescent="0.25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3.2" x14ac:dyDescent="0.25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3.2" x14ac:dyDescent="0.25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3.2" x14ac:dyDescent="0.25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3.2" x14ac:dyDescent="0.25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3.2" x14ac:dyDescent="0.25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3.2" x14ac:dyDescent="0.25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3.2" x14ac:dyDescent="0.25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3.2" x14ac:dyDescent="0.25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3.2" x14ac:dyDescent="0.25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3.2" x14ac:dyDescent="0.25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3.2" x14ac:dyDescent="0.25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3.2" x14ac:dyDescent="0.25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3.2" x14ac:dyDescent="0.25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3.2" x14ac:dyDescent="0.25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3.2" x14ac:dyDescent="0.25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3.2" x14ac:dyDescent="0.25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3.2" x14ac:dyDescent="0.25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3.2" x14ac:dyDescent="0.25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3.2" x14ac:dyDescent="0.25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3.2" x14ac:dyDescent="0.25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3.2" x14ac:dyDescent="0.25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3.2" x14ac:dyDescent="0.25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3.2" x14ac:dyDescent="0.25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3.2" x14ac:dyDescent="0.25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3.2" x14ac:dyDescent="0.25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3.2" x14ac:dyDescent="0.25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3.2" x14ac:dyDescent="0.25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3.2" x14ac:dyDescent="0.25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3.2" x14ac:dyDescent="0.25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3.2" x14ac:dyDescent="0.25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3.2" x14ac:dyDescent="0.25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3.2" x14ac:dyDescent="0.25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3.2" x14ac:dyDescent="0.25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3.2" x14ac:dyDescent="0.25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3.2" x14ac:dyDescent="0.25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3.2" x14ac:dyDescent="0.25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3.2" x14ac:dyDescent="0.25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3.2" x14ac:dyDescent="0.25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3.2" x14ac:dyDescent="0.25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3.2" x14ac:dyDescent="0.25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3.2" x14ac:dyDescent="0.25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3.2" x14ac:dyDescent="0.25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3.2" x14ac:dyDescent="0.25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3.2" x14ac:dyDescent="0.25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3.2" x14ac:dyDescent="0.25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3.2" x14ac:dyDescent="0.25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3.2" x14ac:dyDescent="0.25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3.2" x14ac:dyDescent="0.25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3.2" x14ac:dyDescent="0.25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3.2" x14ac:dyDescent="0.25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3.2" x14ac:dyDescent="0.25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3.2" x14ac:dyDescent="0.25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3.2" x14ac:dyDescent="0.25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3.2" x14ac:dyDescent="0.25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3.2" x14ac:dyDescent="0.25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3.2" x14ac:dyDescent="0.25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3.2" x14ac:dyDescent="0.25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3.2" x14ac:dyDescent="0.25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3.2" x14ac:dyDescent="0.25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3.2" x14ac:dyDescent="0.25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3.2" x14ac:dyDescent="0.25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3.2" x14ac:dyDescent="0.25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3.2" x14ac:dyDescent="0.25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3.2" x14ac:dyDescent="0.25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3.2" x14ac:dyDescent="0.25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3.2" x14ac:dyDescent="0.25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3.2" x14ac:dyDescent="0.25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3.2" x14ac:dyDescent="0.25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3.2" x14ac:dyDescent="0.25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3.2" x14ac:dyDescent="0.25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3.2" x14ac:dyDescent="0.25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3.2" x14ac:dyDescent="0.25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3.2" x14ac:dyDescent="0.25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3.2" x14ac:dyDescent="0.25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3.2" x14ac:dyDescent="0.25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3.2" x14ac:dyDescent="0.25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3.2" x14ac:dyDescent="0.25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3.2" x14ac:dyDescent="0.25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3.2" x14ac:dyDescent="0.25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3.2" x14ac:dyDescent="0.25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3.2" x14ac:dyDescent="0.25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3.2" x14ac:dyDescent="0.25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3.2" x14ac:dyDescent="0.25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3.2" x14ac:dyDescent="0.25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3.2" x14ac:dyDescent="0.25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3.2" x14ac:dyDescent="0.25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3.2" x14ac:dyDescent="0.25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3.2" x14ac:dyDescent="0.25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3.2" x14ac:dyDescent="0.25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3.2" x14ac:dyDescent="0.25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3.2" x14ac:dyDescent="0.25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3.2" x14ac:dyDescent="0.25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3.2" x14ac:dyDescent="0.25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3.2" x14ac:dyDescent="0.25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3.2" x14ac:dyDescent="0.25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3.2" x14ac:dyDescent="0.25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3.2" x14ac:dyDescent="0.25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3.2" x14ac:dyDescent="0.25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3.2" x14ac:dyDescent="0.25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3.2" x14ac:dyDescent="0.25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3.2" x14ac:dyDescent="0.25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3.2" x14ac:dyDescent="0.25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3.2" x14ac:dyDescent="0.25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3.2" x14ac:dyDescent="0.25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3.2" x14ac:dyDescent="0.25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3.2" x14ac:dyDescent="0.25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3.2" x14ac:dyDescent="0.25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3.2" x14ac:dyDescent="0.25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3.2" x14ac:dyDescent="0.25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3.2" x14ac:dyDescent="0.25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3.2" x14ac:dyDescent="0.25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3.2" x14ac:dyDescent="0.25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3.2" x14ac:dyDescent="0.25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3.2" x14ac:dyDescent="0.25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3.2" x14ac:dyDescent="0.25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3.2" x14ac:dyDescent="0.25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3.2" x14ac:dyDescent="0.25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3.2" x14ac:dyDescent="0.25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3.2" x14ac:dyDescent="0.25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3.2" x14ac:dyDescent="0.25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3.2" x14ac:dyDescent="0.25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3.2" x14ac:dyDescent="0.25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3.2" x14ac:dyDescent="0.25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3.2" x14ac:dyDescent="0.25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3.2" x14ac:dyDescent="0.25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3.2" x14ac:dyDescent="0.25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3.2" x14ac:dyDescent="0.25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3.2" x14ac:dyDescent="0.25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3.2" x14ac:dyDescent="0.25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3.2" x14ac:dyDescent="0.25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3.2" x14ac:dyDescent="0.25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3.2" x14ac:dyDescent="0.25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3.2" x14ac:dyDescent="0.25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3.2" x14ac:dyDescent="0.25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3.2" x14ac:dyDescent="0.25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3.2" x14ac:dyDescent="0.25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3.2" x14ac:dyDescent="0.25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3.2" x14ac:dyDescent="0.25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3.2" x14ac:dyDescent="0.25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3.2" x14ac:dyDescent="0.25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3.2" x14ac:dyDescent="0.25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3.2" x14ac:dyDescent="0.25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3.2" x14ac:dyDescent="0.25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3.2" x14ac:dyDescent="0.25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3.2" x14ac:dyDescent="0.25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3.2" x14ac:dyDescent="0.25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3.2" x14ac:dyDescent="0.25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3.2" x14ac:dyDescent="0.25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3.2" x14ac:dyDescent="0.25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3.2" x14ac:dyDescent="0.25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3.2" x14ac:dyDescent="0.25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3.2" x14ac:dyDescent="0.25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3.2" x14ac:dyDescent="0.25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3.2" x14ac:dyDescent="0.25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3.2" x14ac:dyDescent="0.25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3.2" x14ac:dyDescent="0.25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3.2" x14ac:dyDescent="0.25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3.2" x14ac:dyDescent="0.25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3.2" x14ac:dyDescent="0.25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3.2" x14ac:dyDescent="0.25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3.2" x14ac:dyDescent="0.25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3.2" x14ac:dyDescent="0.25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3.2" x14ac:dyDescent="0.25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3.2" x14ac:dyDescent="0.25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3.2" x14ac:dyDescent="0.25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3.2" x14ac:dyDescent="0.25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3.2" x14ac:dyDescent="0.25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3.2" x14ac:dyDescent="0.25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3.2" x14ac:dyDescent="0.25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3.2" x14ac:dyDescent="0.25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3.2" x14ac:dyDescent="0.25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3.2" x14ac:dyDescent="0.25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3.2" x14ac:dyDescent="0.25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3.2" x14ac:dyDescent="0.25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3.2" x14ac:dyDescent="0.25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3.2" x14ac:dyDescent="0.25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3.2" x14ac:dyDescent="0.25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3.2" x14ac:dyDescent="0.25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3.2" x14ac:dyDescent="0.25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3.2" x14ac:dyDescent="0.25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3.2" x14ac:dyDescent="0.25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3.2" x14ac:dyDescent="0.25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3.2" x14ac:dyDescent="0.25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3.2" x14ac:dyDescent="0.25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3.2" x14ac:dyDescent="0.25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3.2" x14ac:dyDescent="0.25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3.2" x14ac:dyDescent="0.25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3.2" x14ac:dyDescent="0.25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3.2" x14ac:dyDescent="0.25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3.2" x14ac:dyDescent="0.25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3.2" x14ac:dyDescent="0.25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3.2" x14ac:dyDescent="0.25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3.2" x14ac:dyDescent="0.25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3.2" x14ac:dyDescent="0.25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3.2" x14ac:dyDescent="0.25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3.2" x14ac:dyDescent="0.25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3.2" x14ac:dyDescent="0.25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3.2" x14ac:dyDescent="0.25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3.2" x14ac:dyDescent="0.25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3.2" x14ac:dyDescent="0.25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3.2" x14ac:dyDescent="0.25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3.2" x14ac:dyDescent="0.25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3.2" x14ac:dyDescent="0.25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3.2" x14ac:dyDescent="0.25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3.2" x14ac:dyDescent="0.25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3.2" x14ac:dyDescent="0.25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3.2" x14ac:dyDescent="0.25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3.2" x14ac:dyDescent="0.25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3.2" x14ac:dyDescent="0.25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3.2" x14ac:dyDescent="0.25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3.2" x14ac:dyDescent="0.25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3.2" x14ac:dyDescent="0.25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3.2" x14ac:dyDescent="0.25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3.2" x14ac:dyDescent="0.25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3.2" x14ac:dyDescent="0.25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3.2" x14ac:dyDescent="0.25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3.2" x14ac:dyDescent="0.25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3.2" x14ac:dyDescent="0.25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3.2" x14ac:dyDescent="0.25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3.2" x14ac:dyDescent="0.25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3.2" x14ac:dyDescent="0.25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3.2" x14ac:dyDescent="0.25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3.2" x14ac:dyDescent="0.25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3.2" x14ac:dyDescent="0.25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3.2" x14ac:dyDescent="0.25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3.2" x14ac:dyDescent="0.25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3.2" x14ac:dyDescent="0.25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3.2" x14ac:dyDescent="0.25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3.2" x14ac:dyDescent="0.25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3.2" x14ac:dyDescent="0.25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3.2" x14ac:dyDescent="0.25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3.2" x14ac:dyDescent="0.25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3.2" x14ac:dyDescent="0.25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3.2" x14ac:dyDescent="0.25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3.2" x14ac:dyDescent="0.25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3.2" x14ac:dyDescent="0.25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3.2" x14ac:dyDescent="0.25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3.2" x14ac:dyDescent="0.25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3.2" x14ac:dyDescent="0.25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3.2" x14ac:dyDescent="0.25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3.2" x14ac:dyDescent="0.25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3.2" x14ac:dyDescent="0.25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3.2" x14ac:dyDescent="0.25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3.2" x14ac:dyDescent="0.25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3.2" x14ac:dyDescent="0.25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3.2" x14ac:dyDescent="0.25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3.2" x14ac:dyDescent="0.25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3.2" x14ac:dyDescent="0.25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3.2" x14ac:dyDescent="0.25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3.2" x14ac:dyDescent="0.25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3.2" x14ac:dyDescent="0.25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3.2" x14ac:dyDescent="0.25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3.2" x14ac:dyDescent="0.25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3.2" x14ac:dyDescent="0.25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3.2" x14ac:dyDescent="0.25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3.2" x14ac:dyDescent="0.25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3.2" x14ac:dyDescent="0.25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3.2" x14ac:dyDescent="0.25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3.2" x14ac:dyDescent="0.25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3.2" x14ac:dyDescent="0.25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3.2" x14ac:dyDescent="0.25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3.2" x14ac:dyDescent="0.25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3.2" x14ac:dyDescent="0.25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3.2" x14ac:dyDescent="0.25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3.2" x14ac:dyDescent="0.25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3.2" x14ac:dyDescent="0.25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3.2" x14ac:dyDescent="0.25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3.2" x14ac:dyDescent="0.25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3.2" x14ac:dyDescent="0.25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3.2" x14ac:dyDescent="0.25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3.2" x14ac:dyDescent="0.25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3.2" x14ac:dyDescent="0.25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3.2" x14ac:dyDescent="0.25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3.2" x14ac:dyDescent="0.25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3.2" x14ac:dyDescent="0.25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3.2" x14ac:dyDescent="0.25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3.2" x14ac:dyDescent="0.25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3.2" x14ac:dyDescent="0.25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3.2" x14ac:dyDescent="0.25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3.2" x14ac:dyDescent="0.25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3.2" x14ac:dyDescent="0.25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3.2" x14ac:dyDescent="0.25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3.2" x14ac:dyDescent="0.25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3.2" x14ac:dyDescent="0.25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3.2" x14ac:dyDescent="0.25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3.2" x14ac:dyDescent="0.25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3.2" x14ac:dyDescent="0.25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3.2" x14ac:dyDescent="0.25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3.2" x14ac:dyDescent="0.25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3.2" x14ac:dyDescent="0.25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3.2" x14ac:dyDescent="0.25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3.2" x14ac:dyDescent="0.25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3.2" x14ac:dyDescent="0.25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3.2" x14ac:dyDescent="0.25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3.2" x14ac:dyDescent="0.25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3.2" x14ac:dyDescent="0.25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3.2" x14ac:dyDescent="0.25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3.2" x14ac:dyDescent="0.25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3.2" x14ac:dyDescent="0.25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3.2" x14ac:dyDescent="0.25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3.2" x14ac:dyDescent="0.25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3.2" x14ac:dyDescent="0.25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3.2" x14ac:dyDescent="0.25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3.2" x14ac:dyDescent="0.25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3.2" x14ac:dyDescent="0.25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3.2" x14ac:dyDescent="0.25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3.2" x14ac:dyDescent="0.25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3.2" x14ac:dyDescent="0.25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3.2" x14ac:dyDescent="0.25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3.2" x14ac:dyDescent="0.25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3.2" x14ac:dyDescent="0.25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3.2" x14ac:dyDescent="0.25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3.2" x14ac:dyDescent="0.25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3.2" x14ac:dyDescent="0.25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3.2" x14ac:dyDescent="0.25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3.2" x14ac:dyDescent="0.25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3.2" x14ac:dyDescent="0.25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3.2" x14ac:dyDescent="0.25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3.2" x14ac:dyDescent="0.25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3.2" x14ac:dyDescent="0.25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3.2" x14ac:dyDescent="0.25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3.2" x14ac:dyDescent="0.25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3.2" x14ac:dyDescent="0.25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3.2" x14ac:dyDescent="0.25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3.2" x14ac:dyDescent="0.25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3.2" x14ac:dyDescent="0.25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3.2" x14ac:dyDescent="0.25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3.2" x14ac:dyDescent="0.25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3.2" x14ac:dyDescent="0.25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3.2" x14ac:dyDescent="0.25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3.2" x14ac:dyDescent="0.25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3.2" x14ac:dyDescent="0.25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3.2" x14ac:dyDescent="0.25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3.2" x14ac:dyDescent="0.25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3.2" x14ac:dyDescent="0.25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3.2" x14ac:dyDescent="0.25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3.2" x14ac:dyDescent="0.25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3.2" x14ac:dyDescent="0.25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3.2" x14ac:dyDescent="0.25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3.2" x14ac:dyDescent="0.25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3.2" x14ac:dyDescent="0.25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3.2" x14ac:dyDescent="0.25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3.2" x14ac:dyDescent="0.25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3.2" x14ac:dyDescent="0.25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3.2" x14ac:dyDescent="0.25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3.2" x14ac:dyDescent="0.25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3.2" x14ac:dyDescent="0.25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3.2" x14ac:dyDescent="0.25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3.2" x14ac:dyDescent="0.25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3.2" x14ac:dyDescent="0.25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3.2" x14ac:dyDescent="0.25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3.2" x14ac:dyDescent="0.25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3.2" x14ac:dyDescent="0.25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3.2" x14ac:dyDescent="0.25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3.2" x14ac:dyDescent="0.25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3.2" x14ac:dyDescent="0.25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3.2" x14ac:dyDescent="0.25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3.2" x14ac:dyDescent="0.25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3.2" x14ac:dyDescent="0.25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3.2" x14ac:dyDescent="0.25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3.2" x14ac:dyDescent="0.25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3.2" x14ac:dyDescent="0.25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3.2" x14ac:dyDescent="0.25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3.2" x14ac:dyDescent="0.25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3.2" x14ac:dyDescent="0.25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3.2" x14ac:dyDescent="0.25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3.2" x14ac:dyDescent="0.25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3.2" x14ac:dyDescent="0.25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3.2" x14ac:dyDescent="0.25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3.2" x14ac:dyDescent="0.25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3.2" x14ac:dyDescent="0.25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3.2" x14ac:dyDescent="0.25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3.2" x14ac:dyDescent="0.25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3.2" x14ac:dyDescent="0.25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3.2" x14ac:dyDescent="0.25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3.2" x14ac:dyDescent="0.25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3.2" x14ac:dyDescent="0.25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3.2" x14ac:dyDescent="0.25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3.2" x14ac:dyDescent="0.25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3.2" x14ac:dyDescent="0.25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3.2" x14ac:dyDescent="0.25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3.2" x14ac:dyDescent="0.25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3.2" x14ac:dyDescent="0.25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3.2" x14ac:dyDescent="0.25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3.2" x14ac:dyDescent="0.25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3.2" x14ac:dyDescent="0.25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3.2" x14ac:dyDescent="0.25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3.2" x14ac:dyDescent="0.25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3.2" x14ac:dyDescent="0.25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3.2" x14ac:dyDescent="0.25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3.2" x14ac:dyDescent="0.25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3.2" x14ac:dyDescent="0.25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3.2" x14ac:dyDescent="0.25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3.2" x14ac:dyDescent="0.25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3.2" x14ac:dyDescent="0.25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3.2" x14ac:dyDescent="0.25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3.2" x14ac:dyDescent="0.25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3.2" x14ac:dyDescent="0.25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3.2" x14ac:dyDescent="0.25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3.2" x14ac:dyDescent="0.25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3.2" x14ac:dyDescent="0.25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3.2" x14ac:dyDescent="0.25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3.2" x14ac:dyDescent="0.25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3.2" x14ac:dyDescent="0.25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3.2" x14ac:dyDescent="0.25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3.2" x14ac:dyDescent="0.25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3.2" x14ac:dyDescent="0.25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3.2" x14ac:dyDescent="0.25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3.2" x14ac:dyDescent="0.25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3.2" x14ac:dyDescent="0.25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3.2" x14ac:dyDescent="0.25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3.2" x14ac:dyDescent="0.25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3.2" x14ac:dyDescent="0.25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3.2" x14ac:dyDescent="0.25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3.2" x14ac:dyDescent="0.25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3.2" x14ac:dyDescent="0.25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3.2" x14ac:dyDescent="0.25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3.2" x14ac:dyDescent="0.25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3.2" x14ac:dyDescent="0.25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3.2" x14ac:dyDescent="0.25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3.2" x14ac:dyDescent="0.25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3.2" x14ac:dyDescent="0.25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3.2" x14ac:dyDescent="0.25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3.2" x14ac:dyDescent="0.25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3.2" x14ac:dyDescent="0.25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3.2" x14ac:dyDescent="0.25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3.2" x14ac:dyDescent="0.25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3.2" x14ac:dyDescent="0.25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3.2" x14ac:dyDescent="0.25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3.2" x14ac:dyDescent="0.25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3.2" x14ac:dyDescent="0.25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3.2" x14ac:dyDescent="0.25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3.2" x14ac:dyDescent="0.25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3.2" x14ac:dyDescent="0.25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3.2" x14ac:dyDescent="0.25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3.2" x14ac:dyDescent="0.25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3.2" x14ac:dyDescent="0.25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3.2" x14ac:dyDescent="0.25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3.2" x14ac:dyDescent="0.25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3.2" x14ac:dyDescent="0.25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3.2" x14ac:dyDescent="0.25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3.2" x14ac:dyDescent="0.25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3.2" x14ac:dyDescent="0.25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3.2" x14ac:dyDescent="0.25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3.2" x14ac:dyDescent="0.25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3.2" x14ac:dyDescent="0.25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3.2" x14ac:dyDescent="0.25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3.2" x14ac:dyDescent="0.25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3.2" x14ac:dyDescent="0.25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3.2" x14ac:dyDescent="0.25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3.2" x14ac:dyDescent="0.25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3.2" x14ac:dyDescent="0.25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3.2" x14ac:dyDescent="0.25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3.2" x14ac:dyDescent="0.25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3.2" x14ac:dyDescent="0.25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3.2" x14ac:dyDescent="0.25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3.2" x14ac:dyDescent="0.25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3.2" x14ac:dyDescent="0.25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3.2" x14ac:dyDescent="0.25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3.2" x14ac:dyDescent="0.25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3.2" x14ac:dyDescent="0.25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3.2" x14ac:dyDescent="0.25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3.2" x14ac:dyDescent="0.25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3.2" x14ac:dyDescent="0.25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3.2" x14ac:dyDescent="0.25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3.2" x14ac:dyDescent="0.25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3.2" x14ac:dyDescent="0.25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3.2" x14ac:dyDescent="0.25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3.2" x14ac:dyDescent="0.25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3.2" x14ac:dyDescent="0.25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3.2" x14ac:dyDescent="0.25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3.2" x14ac:dyDescent="0.25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3.2" x14ac:dyDescent="0.25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3.2" x14ac:dyDescent="0.25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3.2" x14ac:dyDescent="0.25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3.2" x14ac:dyDescent="0.25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3.2" x14ac:dyDescent="0.25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3.2" x14ac:dyDescent="0.25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3.2" x14ac:dyDescent="0.25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3.2" x14ac:dyDescent="0.25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3.2" x14ac:dyDescent="0.25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3.2" x14ac:dyDescent="0.25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3.2" x14ac:dyDescent="0.25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3.2" x14ac:dyDescent="0.25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3.2" x14ac:dyDescent="0.25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3.2" x14ac:dyDescent="0.25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3.2" x14ac:dyDescent="0.25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3.2" x14ac:dyDescent="0.25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3.2" x14ac:dyDescent="0.25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3.2" x14ac:dyDescent="0.25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3.2" x14ac:dyDescent="0.25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3.2" x14ac:dyDescent="0.25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3.2" x14ac:dyDescent="0.25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3.2" x14ac:dyDescent="0.25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3.2" x14ac:dyDescent="0.25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3.2" x14ac:dyDescent="0.25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3.2" x14ac:dyDescent="0.25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3.2" x14ac:dyDescent="0.25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3.2" x14ac:dyDescent="0.25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3.2" x14ac:dyDescent="0.25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3.2" x14ac:dyDescent="0.25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3.2" x14ac:dyDescent="0.25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3.2" x14ac:dyDescent="0.25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3.2" x14ac:dyDescent="0.25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3.2" x14ac:dyDescent="0.25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3.2" x14ac:dyDescent="0.25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3.2" x14ac:dyDescent="0.25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3.2" x14ac:dyDescent="0.25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3.2" x14ac:dyDescent="0.25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3.2" x14ac:dyDescent="0.25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3.2" x14ac:dyDescent="0.25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3.2" x14ac:dyDescent="0.25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3.2" x14ac:dyDescent="0.25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3.2" x14ac:dyDescent="0.25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3.2" x14ac:dyDescent="0.25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3.2" x14ac:dyDescent="0.25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3.2" x14ac:dyDescent="0.25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3.2" x14ac:dyDescent="0.25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3.2" x14ac:dyDescent="0.25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3.2" x14ac:dyDescent="0.25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3.2" x14ac:dyDescent="0.25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3.2" x14ac:dyDescent="0.25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3.2" x14ac:dyDescent="0.25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3.2" x14ac:dyDescent="0.25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3.2" x14ac:dyDescent="0.25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3.2" x14ac:dyDescent="0.25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3.2" x14ac:dyDescent="0.25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3.2" x14ac:dyDescent="0.25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3.2" x14ac:dyDescent="0.25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3.2" x14ac:dyDescent="0.25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3.2" x14ac:dyDescent="0.25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3.2" x14ac:dyDescent="0.25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3.2" x14ac:dyDescent="0.25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3.2" x14ac:dyDescent="0.25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3.2" x14ac:dyDescent="0.25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3.2" x14ac:dyDescent="0.25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3.2" x14ac:dyDescent="0.25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3.2" x14ac:dyDescent="0.25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3.2" x14ac:dyDescent="0.25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3.2" x14ac:dyDescent="0.25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3.2" x14ac:dyDescent="0.25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3.2" x14ac:dyDescent="0.25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3.2" x14ac:dyDescent="0.25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3.2" x14ac:dyDescent="0.25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3.2" x14ac:dyDescent="0.25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3.2" x14ac:dyDescent="0.25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3.2" x14ac:dyDescent="0.25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3.2" x14ac:dyDescent="0.25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3.2" x14ac:dyDescent="0.25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3.2" x14ac:dyDescent="0.25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3.2" x14ac:dyDescent="0.25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3.2" x14ac:dyDescent="0.25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3.2" x14ac:dyDescent="0.25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3.2" x14ac:dyDescent="0.25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3.2" x14ac:dyDescent="0.25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3.2" x14ac:dyDescent="0.25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3.2" x14ac:dyDescent="0.25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3.2" x14ac:dyDescent="0.25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3.2" x14ac:dyDescent="0.25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3.2" x14ac:dyDescent="0.25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3.2" x14ac:dyDescent="0.25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3.2" x14ac:dyDescent="0.25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3.2" x14ac:dyDescent="0.25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3.2" x14ac:dyDescent="0.25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3.2" x14ac:dyDescent="0.25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3.2" x14ac:dyDescent="0.25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3.2" x14ac:dyDescent="0.25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3.2" x14ac:dyDescent="0.25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3.2" x14ac:dyDescent="0.25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3.2" x14ac:dyDescent="0.25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3.2" x14ac:dyDescent="0.25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3.2" x14ac:dyDescent="0.25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3.2" x14ac:dyDescent="0.25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3.2" x14ac:dyDescent="0.25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3.2" x14ac:dyDescent="0.25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3.2" x14ac:dyDescent="0.25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3.2" x14ac:dyDescent="0.25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3.2" x14ac:dyDescent="0.25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3.2" x14ac:dyDescent="0.25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3.2" x14ac:dyDescent="0.25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3.2" x14ac:dyDescent="0.25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3.2" x14ac:dyDescent="0.25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3.2" x14ac:dyDescent="0.25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3.2" x14ac:dyDescent="0.25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3.2" x14ac:dyDescent="0.25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3.2" x14ac:dyDescent="0.25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3.2" x14ac:dyDescent="0.25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3.2" x14ac:dyDescent="0.25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3.2" x14ac:dyDescent="0.25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3.2" x14ac:dyDescent="0.25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3.2" x14ac:dyDescent="0.25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3.2" x14ac:dyDescent="0.25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3.2" x14ac:dyDescent="0.25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3.2" x14ac:dyDescent="0.25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3.2" x14ac:dyDescent="0.25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3.2" x14ac:dyDescent="0.25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3.2" x14ac:dyDescent="0.25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3.2" x14ac:dyDescent="0.25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3.2" x14ac:dyDescent="0.25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3.2" x14ac:dyDescent="0.25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3.2" x14ac:dyDescent="0.25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3.2" x14ac:dyDescent="0.25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3.2" x14ac:dyDescent="0.25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3.2" x14ac:dyDescent="0.25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3.2" x14ac:dyDescent="0.25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3.2" x14ac:dyDescent="0.25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3.2" x14ac:dyDescent="0.25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3.2" x14ac:dyDescent="0.25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3.2" x14ac:dyDescent="0.25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3.2" x14ac:dyDescent="0.25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3.2" x14ac:dyDescent="0.25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3.2" x14ac:dyDescent="0.25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3.2" x14ac:dyDescent="0.25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3.2" x14ac:dyDescent="0.25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3.2" x14ac:dyDescent="0.25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3.2" x14ac:dyDescent="0.25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3.2" x14ac:dyDescent="0.25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3.2" x14ac:dyDescent="0.25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3.2" x14ac:dyDescent="0.25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3.2" x14ac:dyDescent="0.25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3.2" x14ac:dyDescent="0.25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3.2" x14ac:dyDescent="0.25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3.2" x14ac:dyDescent="0.25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3.2" x14ac:dyDescent="0.25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3.2" x14ac:dyDescent="0.25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3.2" x14ac:dyDescent="0.25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3.2" x14ac:dyDescent="0.25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3.2" x14ac:dyDescent="0.25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3.2" x14ac:dyDescent="0.25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3.2" x14ac:dyDescent="0.25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3.2" x14ac:dyDescent="0.25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3.2" x14ac:dyDescent="0.25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3.2" x14ac:dyDescent="0.25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3.2" x14ac:dyDescent="0.25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3.2" x14ac:dyDescent="0.25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3.2" x14ac:dyDescent="0.25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3.2" x14ac:dyDescent="0.25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3.2" x14ac:dyDescent="0.25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3.2" x14ac:dyDescent="0.25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3.2" x14ac:dyDescent="0.25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3.2" x14ac:dyDescent="0.25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3.2" x14ac:dyDescent="0.25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3.2" x14ac:dyDescent="0.25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3.2" x14ac:dyDescent="0.25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3.2" x14ac:dyDescent="0.25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3.2" x14ac:dyDescent="0.25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3.2" x14ac:dyDescent="0.25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3.2" x14ac:dyDescent="0.25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3.2" x14ac:dyDescent="0.25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3.2" x14ac:dyDescent="0.25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3.2" x14ac:dyDescent="0.25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3.2" x14ac:dyDescent="0.25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3.2" x14ac:dyDescent="0.25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3.2" x14ac:dyDescent="0.25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3.2" x14ac:dyDescent="0.25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3.2" x14ac:dyDescent="0.25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3.2" x14ac:dyDescent="0.25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3.2" x14ac:dyDescent="0.25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3.2" x14ac:dyDescent="0.25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3.2" x14ac:dyDescent="0.25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3.2" x14ac:dyDescent="0.25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3.2" x14ac:dyDescent="0.25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3.2" x14ac:dyDescent="0.25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3.2" x14ac:dyDescent="0.25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3.2" x14ac:dyDescent="0.25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3.2" x14ac:dyDescent="0.25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3.2" x14ac:dyDescent="0.25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3.2" x14ac:dyDescent="0.25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3.2" x14ac:dyDescent="0.25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3.2" x14ac:dyDescent="0.25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3.2" x14ac:dyDescent="0.25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3.2" x14ac:dyDescent="0.25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3.2" x14ac:dyDescent="0.25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3.2" x14ac:dyDescent="0.25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3.2" x14ac:dyDescent="0.25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3.2" x14ac:dyDescent="0.25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3.2" x14ac:dyDescent="0.25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3.2" x14ac:dyDescent="0.25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3.2" x14ac:dyDescent="0.25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3.2" x14ac:dyDescent="0.25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3.2" x14ac:dyDescent="0.25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3.2" x14ac:dyDescent="0.25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3.2" x14ac:dyDescent="0.25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3.2" x14ac:dyDescent="0.25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3.2" x14ac:dyDescent="0.25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3.2" x14ac:dyDescent="0.25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3.2" x14ac:dyDescent="0.25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3.2" x14ac:dyDescent="0.25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3.2" x14ac:dyDescent="0.25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3.2" x14ac:dyDescent="0.25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3.2" x14ac:dyDescent="0.25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3.2" x14ac:dyDescent="0.25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3.2" x14ac:dyDescent="0.25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3.2" x14ac:dyDescent="0.25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3.2" x14ac:dyDescent="0.25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3.2" x14ac:dyDescent="0.25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3.2" x14ac:dyDescent="0.25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3.2" x14ac:dyDescent="0.25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3.2" x14ac:dyDescent="0.25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3.2" x14ac:dyDescent="0.25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3.2" x14ac:dyDescent="0.25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3.2" x14ac:dyDescent="0.25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3.2" x14ac:dyDescent="0.25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3.2" x14ac:dyDescent="0.25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3.2" x14ac:dyDescent="0.25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3.2" x14ac:dyDescent="0.25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3.2" x14ac:dyDescent="0.25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3.2" x14ac:dyDescent="0.25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3.2" x14ac:dyDescent="0.25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3.2" x14ac:dyDescent="0.25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3.2" x14ac:dyDescent="0.25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3.2" x14ac:dyDescent="0.25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3.2" x14ac:dyDescent="0.25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3.2" x14ac:dyDescent="0.25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3.2" x14ac:dyDescent="0.25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3.2" x14ac:dyDescent="0.25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3.2" x14ac:dyDescent="0.25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3.2" x14ac:dyDescent="0.25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3.2" x14ac:dyDescent="0.25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3.2" x14ac:dyDescent="0.25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3.2" x14ac:dyDescent="0.25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3.2" x14ac:dyDescent="0.25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3.2" x14ac:dyDescent="0.25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3.2" x14ac:dyDescent="0.25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3.2" x14ac:dyDescent="0.25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3.2" x14ac:dyDescent="0.25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3.2" x14ac:dyDescent="0.25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3.2" x14ac:dyDescent="0.25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3.2" x14ac:dyDescent="0.25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3.2" x14ac:dyDescent="0.25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3.2" x14ac:dyDescent="0.25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3.2" x14ac:dyDescent="0.25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3.2" x14ac:dyDescent="0.25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3.2" x14ac:dyDescent="0.25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3.2" x14ac:dyDescent="0.25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3.2" x14ac:dyDescent="0.25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3.2" x14ac:dyDescent="0.25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3.2" x14ac:dyDescent="0.25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3.2" x14ac:dyDescent="0.25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3.2" x14ac:dyDescent="0.25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3.2" x14ac:dyDescent="0.25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3.2" x14ac:dyDescent="0.25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3.2" x14ac:dyDescent="0.25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3.2" x14ac:dyDescent="0.25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3.2" x14ac:dyDescent="0.25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3.2" x14ac:dyDescent="0.25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3.2" x14ac:dyDescent="0.25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3.2" x14ac:dyDescent="0.25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3.2" x14ac:dyDescent="0.25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3.2" x14ac:dyDescent="0.25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3.2" x14ac:dyDescent="0.25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3.2" x14ac:dyDescent="0.25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3.2" x14ac:dyDescent="0.25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3.2" x14ac:dyDescent="0.25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3.2" x14ac:dyDescent="0.25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3.2" x14ac:dyDescent="0.25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3.2" x14ac:dyDescent="0.25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3.2" x14ac:dyDescent="0.25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3.2" x14ac:dyDescent="0.25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3.2" x14ac:dyDescent="0.25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3.2" x14ac:dyDescent="0.25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3.2" x14ac:dyDescent="0.25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3.2" x14ac:dyDescent="0.25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3.2" x14ac:dyDescent="0.25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3.2" x14ac:dyDescent="0.25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3.2" x14ac:dyDescent="0.25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3.2" x14ac:dyDescent="0.25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3.2" x14ac:dyDescent="0.25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3.2" x14ac:dyDescent="0.25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3.2" x14ac:dyDescent="0.25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3.2" x14ac:dyDescent="0.25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3.2" x14ac:dyDescent="0.25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3.2" x14ac:dyDescent="0.25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3.2" x14ac:dyDescent="0.25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3.2" x14ac:dyDescent="0.25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3.2" x14ac:dyDescent="0.25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3.2" x14ac:dyDescent="0.25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3.2" x14ac:dyDescent="0.25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3.2" x14ac:dyDescent="0.25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3.2" x14ac:dyDescent="0.25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3.2" x14ac:dyDescent="0.25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3.2" x14ac:dyDescent="0.25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3.2" x14ac:dyDescent="0.25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3.2" x14ac:dyDescent="0.25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3.2" x14ac:dyDescent="0.25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3.2" x14ac:dyDescent="0.25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3.2" x14ac:dyDescent="0.25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3.2" x14ac:dyDescent="0.25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3.2" x14ac:dyDescent="0.25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3.2" x14ac:dyDescent="0.25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3.2" x14ac:dyDescent="0.25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3.2" x14ac:dyDescent="0.25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3.2" x14ac:dyDescent="0.25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3.2" x14ac:dyDescent="0.25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3.2" x14ac:dyDescent="0.25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3.2" x14ac:dyDescent="0.25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3.2" x14ac:dyDescent="0.25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3.2" x14ac:dyDescent="0.25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3.2" x14ac:dyDescent="0.25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3.2" x14ac:dyDescent="0.25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3.2" x14ac:dyDescent="0.25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3.2" x14ac:dyDescent="0.25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3.2" x14ac:dyDescent="0.25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3.2" x14ac:dyDescent="0.25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3.2" x14ac:dyDescent="0.25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3.2" x14ac:dyDescent="0.25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3.2" x14ac:dyDescent="0.25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3.2" x14ac:dyDescent="0.25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3.2" x14ac:dyDescent="0.25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3.2" x14ac:dyDescent="0.25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3.2" x14ac:dyDescent="0.25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3.2" x14ac:dyDescent="0.25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3.2" x14ac:dyDescent="0.25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3.2" x14ac:dyDescent="0.25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3.2" x14ac:dyDescent="0.25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3.2" x14ac:dyDescent="0.25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3.2" x14ac:dyDescent="0.25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3.2" x14ac:dyDescent="0.25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3.2" x14ac:dyDescent="0.25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3.2" x14ac:dyDescent="0.25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3.2" x14ac:dyDescent="0.25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3.2" x14ac:dyDescent="0.25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3.2" x14ac:dyDescent="0.25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3.2" x14ac:dyDescent="0.25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3.2" x14ac:dyDescent="0.25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3.2" x14ac:dyDescent="0.25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3.2" x14ac:dyDescent="0.25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3.2" x14ac:dyDescent="0.25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3.2" x14ac:dyDescent="0.25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3.2" x14ac:dyDescent="0.25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3.2" x14ac:dyDescent="0.25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3.2" x14ac:dyDescent="0.25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3.2" x14ac:dyDescent="0.25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3.2" x14ac:dyDescent="0.25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3.2" x14ac:dyDescent="0.25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3.2" x14ac:dyDescent="0.25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3.2" x14ac:dyDescent="0.25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3.2" x14ac:dyDescent="0.25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3.2" x14ac:dyDescent="0.25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3.2" x14ac:dyDescent="0.25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3.2" x14ac:dyDescent="0.25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3.2" x14ac:dyDescent="0.25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3.2" x14ac:dyDescent="0.25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3.2" x14ac:dyDescent="0.25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3.2" x14ac:dyDescent="0.25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3.2" x14ac:dyDescent="0.25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3.2" x14ac:dyDescent="0.25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3.2" x14ac:dyDescent="0.25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3.2" x14ac:dyDescent="0.25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3.2" x14ac:dyDescent="0.25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3.2" x14ac:dyDescent="0.25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3.2" x14ac:dyDescent="0.25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3.2" x14ac:dyDescent="0.25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3.2" x14ac:dyDescent="0.25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3.2" x14ac:dyDescent="0.25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3.2" x14ac:dyDescent="0.25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3.2" x14ac:dyDescent="0.25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3.2" x14ac:dyDescent="0.25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3.2" x14ac:dyDescent="0.25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3.2" x14ac:dyDescent="0.25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3.2" x14ac:dyDescent="0.25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3.2" x14ac:dyDescent="0.25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3.2" x14ac:dyDescent="0.25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3.2" x14ac:dyDescent="0.25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3.2" x14ac:dyDescent="0.25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3.2" x14ac:dyDescent="0.25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3.2" x14ac:dyDescent="0.25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3.2" x14ac:dyDescent="0.25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3.2" x14ac:dyDescent="0.25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3.2" x14ac:dyDescent="0.25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3.2" x14ac:dyDescent="0.25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3.2" x14ac:dyDescent="0.25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3.2" x14ac:dyDescent="0.25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3.2" x14ac:dyDescent="0.25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3.2" x14ac:dyDescent="0.25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3.2" x14ac:dyDescent="0.25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3.2" x14ac:dyDescent="0.25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3.2" x14ac:dyDescent="0.25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3.2" x14ac:dyDescent="0.25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3.2" x14ac:dyDescent="0.25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3.2" x14ac:dyDescent="0.25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3.2" x14ac:dyDescent="0.25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3.2" x14ac:dyDescent="0.25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3.2" x14ac:dyDescent="0.25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3.2" x14ac:dyDescent="0.25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3.2" x14ac:dyDescent="0.25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3.2" x14ac:dyDescent="0.25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3.2" x14ac:dyDescent="0.25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3.2" x14ac:dyDescent="0.25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3.2" x14ac:dyDescent="0.25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3.2" x14ac:dyDescent="0.25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3.2" x14ac:dyDescent="0.25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3.2" x14ac:dyDescent="0.25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3.2" x14ac:dyDescent="0.25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3.2" x14ac:dyDescent="0.25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3.2" x14ac:dyDescent="0.25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3.2" x14ac:dyDescent="0.25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3.2" x14ac:dyDescent="0.25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3.2" x14ac:dyDescent="0.25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3.2" x14ac:dyDescent="0.25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3.2" x14ac:dyDescent="0.25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3.2" x14ac:dyDescent="0.25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3.2" x14ac:dyDescent="0.25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3.2" x14ac:dyDescent="0.25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3.2" x14ac:dyDescent="0.25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3.2" x14ac:dyDescent="0.25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3.2" x14ac:dyDescent="0.25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3.2" x14ac:dyDescent="0.25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3.2" x14ac:dyDescent="0.25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3.2" x14ac:dyDescent="0.25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3.2" x14ac:dyDescent="0.25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3.2" x14ac:dyDescent="0.25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3.2" x14ac:dyDescent="0.25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3.2" x14ac:dyDescent="0.25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3.2" x14ac:dyDescent="0.25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3.2" x14ac:dyDescent="0.25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3.2" x14ac:dyDescent="0.25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3.2" x14ac:dyDescent="0.25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3.2" x14ac:dyDescent="0.25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3.2" x14ac:dyDescent="0.25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3.2" x14ac:dyDescent="0.25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3.2" x14ac:dyDescent="0.25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3.2" x14ac:dyDescent="0.25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3.2" x14ac:dyDescent="0.25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3.2" x14ac:dyDescent="0.25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3.2" x14ac:dyDescent="0.25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3.2" x14ac:dyDescent="0.25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3.2" x14ac:dyDescent="0.25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3.2" x14ac:dyDescent="0.25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3.2" x14ac:dyDescent="0.25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3.2" x14ac:dyDescent="0.25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3.2" x14ac:dyDescent="0.25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3.2" x14ac:dyDescent="0.25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3.2" x14ac:dyDescent="0.25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3.2" x14ac:dyDescent="0.25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3.2" x14ac:dyDescent="0.25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3.2" x14ac:dyDescent="0.25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3.2" x14ac:dyDescent="0.25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3.2" x14ac:dyDescent="0.25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3.2" x14ac:dyDescent="0.25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3.2" x14ac:dyDescent="0.25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3.2" x14ac:dyDescent="0.25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3.2" x14ac:dyDescent="0.25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3.2" x14ac:dyDescent="0.25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3.2" x14ac:dyDescent="0.25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3.2" x14ac:dyDescent="0.25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3.2" x14ac:dyDescent="0.25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3.2" x14ac:dyDescent="0.25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3.2" x14ac:dyDescent="0.25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3.2" x14ac:dyDescent="0.25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3.2" x14ac:dyDescent="0.25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3.2" x14ac:dyDescent="0.25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3.2" x14ac:dyDescent="0.25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3.2" x14ac:dyDescent="0.25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3.2" x14ac:dyDescent="0.25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3.2" x14ac:dyDescent="0.25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3.2" x14ac:dyDescent="0.25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3.2" x14ac:dyDescent="0.25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3.2" x14ac:dyDescent="0.25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3.2" x14ac:dyDescent="0.25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3.2" x14ac:dyDescent="0.25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3.2" x14ac:dyDescent="0.25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3.2" x14ac:dyDescent="0.25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3.2" x14ac:dyDescent="0.25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3.2" x14ac:dyDescent="0.25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3.2" x14ac:dyDescent="0.25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3.2" x14ac:dyDescent="0.25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3.2" x14ac:dyDescent="0.25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3.2" x14ac:dyDescent="0.25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3.2" x14ac:dyDescent="0.25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3.2" x14ac:dyDescent="0.25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3.2" x14ac:dyDescent="0.25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3.2" x14ac:dyDescent="0.25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3.2" x14ac:dyDescent="0.25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3.2" x14ac:dyDescent="0.25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3.2" x14ac:dyDescent="0.25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3.2" x14ac:dyDescent="0.25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3.2" x14ac:dyDescent="0.25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3.2" x14ac:dyDescent="0.25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3.2" x14ac:dyDescent="0.25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3.2" x14ac:dyDescent="0.25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3.2" x14ac:dyDescent="0.25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3.2" x14ac:dyDescent="0.25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3.2" x14ac:dyDescent="0.25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3.2" x14ac:dyDescent="0.25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3.2" x14ac:dyDescent="0.25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3.2" x14ac:dyDescent="0.25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3.2" x14ac:dyDescent="0.25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3.2" x14ac:dyDescent="0.25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3.2" x14ac:dyDescent="0.25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3.2" x14ac:dyDescent="0.25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3.2" x14ac:dyDescent="0.25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3.2" x14ac:dyDescent="0.25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3.2" x14ac:dyDescent="0.25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3.2" x14ac:dyDescent="0.25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3.2" x14ac:dyDescent="0.25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3.2" x14ac:dyDescent="0.25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3.2" x14ac:dyDescent="0.25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3.2" x14ac:dyDescent="0.25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3.2" x14ac:dyDescent="0.25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3.2" x14ac:dyDescent="0.25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3.2" x14ac:dyDescent="0.25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3.2" x14ac:dyDescent="0.25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3.2" x14ac:dyDescent="0.25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3.2" x14ac:dyDescent="0.25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3.2" x14ac:dyDescent="0.25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3.2" x14ac:dyDescent="0.25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3.2" x14ac:dyDescent="0.25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3.2" x14ac:dyDescent="0.25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3.2" x14ac:dyDescent="0.25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3.2" x14ac:dyDescent="0.25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3.2" x14ac:dyDescent="0.25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3.2" x14ac:dyDescent="0.25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3.2" x14ac:dyDescent="0.25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3.2" x14ac:dyDescent="0.25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3.2" x14ac:dyDescent="0.25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3.2" x14ac:dyDescent="0.25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3.2" x14ac:dyDescent="0.25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3.2" x14ac:dyDescent="0.25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3.2" x14ac:dyDescent="0.25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3.2" x14ac:dyDescent="0.25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3.2" x14ac:dyDescent="0.25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3.2" x14ac:dyDescent="0.25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3.2" x14ac:dyDescent="0.25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3.2" x14ac:dyDescent="0.25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3.2" x14ac:dyDescent="0.25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3.2" x14ac:dyDescent="0.25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3.2" x14ac:dyDescent="0.25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3.2" x14ac:dyDescent="0.25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3.2" x14ac:dyDescent="0.25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3.2" x14ac:dyDescent="0.25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3.2" x14ac:dyDescent="0.25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3.2" x14ac:dyDescent="0.25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3.2" x14ac:dyDescent="0.25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3.2" x14ac:dyDescent="0.25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3.2" x14ac:dyDescent="0.25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3.2" x14ac:dyDescent="0.25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3.2" x14ac:dyDescent="0.25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3.2" x14ac:dyDescent="0.25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3.2" x14ac:dyDescent="0.25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3.2" x14ac:dyDescent="0.25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3.2" x14ac:dyDescent="0.25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3.2" x14ac:dyDescent="0.25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3.2" x14ac:dyDescent="0.25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3.2" x14ac:dyDescent="0.25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3.2" x14ac:dyDescent="0.25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3.2" x14ac:dyDescent="0.25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3.2" x14ac:dyDescent="0.25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3.2" x14ac:dyDescent="0.25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3.2" x14ac:dyDescent="0.25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3.2" x14ac:dyDescent="0.25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3.2" x14ac:dyDescent="0.25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3.2" x14ac:dyDescent="0.25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3.2" x14ac:dyDescent="0.25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3.2" x14ac:dyDescent="0.25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3.2" x14ac:dyDescent="0.25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3.2" x14ac:dyDescent="0.25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3.2" x14ac:dyDescent="0.25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3.2" x14ac:dyDescent="0.25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3.2" x14ac:dyDescent="0.25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3.2" x14ac:dyDescent="0.25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3.2" x14ac:dyDescent="0.25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3.2" x14ac:dyDescent="0.25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3.2" x14ac:dyDescent="0.25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3.2" x14ac:dyDescent="0.25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3.2" x14ac:dyDescent="0.25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3.2" x14ac:dyDescent="0.25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3.2" x14ac:dyDescent="0.25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3.2" x14ac:dyDescent="0.25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3.2" x14ac:dyDescent="0.25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3.2" x14ac:dyDescent="0.25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3.2" x14ac:dyDescent="0.25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3.2" x14ac:dyDescent="0.25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3.2" x14ac:dyDescent="0.25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3.2" x14ac:dyDescent="0.25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3.2" x14ac:dyDescent="0.25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3.2" x14ac:dyDescent="0.25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3.2" x14ac:dyDescent="0.25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3.2" x14ac:dyDescent="0.25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3.2" x14ac:dyDescent="0.25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3.2" x14ac:dyDescent="0.25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3.2" x14ac:dyDescent="0.25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3.2" x14ac:dyDescent="0.25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3.2" x14ac:dyDescent="0.25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3.2" x14ac:dyDescent="0.25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3.2" x14ac:dyDescent="0.25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3.2" x14ac:dyDescent="0.25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3.2" x14ac:dyDescent="0.25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3.2" x14ac:dyDescent="0.25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3.2" x14ac:dyDescent="0.25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3.2" x14ac:dyDescent="0.25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3.2" x14ac:dyDescent="0.25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3.2" x14ac:dyDescent="0.25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3.2" x14ac:dyDescent="0.25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3.2" x14ac:dyDescent="0.25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3.2" x14ac:dyDescent="0.25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3.2" x14ac:dyDescent="0.25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3.2" x14ac:dyDescent="0.25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3.2" x14ac:dyDescent="0.25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3.2" x14ac:dyDescent="0.25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3.2" x14ac:dyDescent="0.25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3.2" x14ac:dyDescent="0.25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3.2" x14ac:dyDescent="0.25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3.2" x14ac:dyDescent="0.25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3.2" x14ac:dyDescent="0.25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3.2" x14ac:dyDescent="0.25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3.2" x14ac:dyDescent="0.25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3.2" x14ac:dyDescent="0.25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3.2" x14ac:dyDescent="0.25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3.2" x14ac:dyDescent="0.25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3.2" x14ac:dyDescent="0.25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3.2" x14ac:dyDescent="0.25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3.2" x14ac:dyDescent="0.25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3.2" x14ac:dyDescent="0.25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3.2" x14ac:dyDescent="0.25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3.2" x14ac:dyDescent="0.25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3.2" x14ac:dyDescent="0.25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3.2" x14ac:dyDescent="0.25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3.2" x14ac:dyDescent="0.25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3.2" x14ac:dyDescent="0.25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3.2" x14ac:dyDescent="0.25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3.2" x14ac:dyDescent="0.25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3.2" x14ac:dyDescent="0.25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3.2" x14ac:dyDescent="0.25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3.2" x14ac:dyDescent="0.25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3.2" x14ac:dyDescent="0.25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3.2" x14ac:dyDescent="0.25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3.2" x14ac:dyDescent="0.25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3.2" x14ac:dyDescent="0.25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3.2" x14ac:dyDescent="0.25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3.2" x14ac:dyDescent="0.25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3.2" x14ac:dyDescent="0.25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3.2" x14ac:dyDescent="0.25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3.2" x14ac:dyDescent="0.25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3.2" x14ac:dyDescent="0.25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3.2" x14ac:dyDescent="0.25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3.2" x14ac:dyDescent="0.25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3.2" x14ac:dyDescent="0.25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3.2" x14ac:dyDescent="0.25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3.2" x14ac:dyDescent="0.25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3.2" x14ac:dyDescent="0.25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3.2" x14ac:dyDescent="0.25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3.2" x14ac:dyDescent="0.25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3.2" x14ac:dyDescent="0.25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3.2" x14ac:dyDescent="0.25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3.2" x14ac:dyDescent="0.25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3.2" x14ac:dyDescent="0.25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3.2" x14ac:dyDescent="0.25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3.2" x14ac:dyDescent="0.25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3.2" x14ac:dyDescent="0.25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3.2" x14ac:dyDescent="0.25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3.2" x14ac:dyDescent="0.25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3.2" x14ac:dyDescent="0.25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3.2" x14ac:dyDescent="0.25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3.2" x14ac:dyDescent="0.25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3.2" x14ac:dyDescent="0.25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3.2" x14ac:dyDescent="0.25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3.2" x14ac:dyDescent="0.25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3.2" x14ac:dyDescent="0.25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3.2" x14ac:dyDescent="0.25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3.2" x14ac:dyDescent="0.25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3.2" x14ac:dyDescent="0.25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3.2" x14ac:dyDescent="0.25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3.2" x14ac:dyDescent="0.25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3.2" x14ac:dyDescent="0.25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3.2" x14ac:dyDescent="0.25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3.2" x14ac:dyDescent="0.25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3.2" x14ac:dyDescent="0.25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3.2" x14ac:dyDescent="0.25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3.2" x14ac:dyDescent="0.25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3.2" x14ac:dyDescent="0.25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3.2" x14ac:dyDescent="0.25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3.2" x14ac:dyDescent="0.25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3.2" x14ac:dyDescent="0.25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3.2" x14ac:dyDescent="0.25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3.2" x14ac:dyDescent="0.25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3.2" x14ac:dyDescent="0.25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3.2" x14ac:dyDescent="0.25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3.2" x14ac:dyDescent="0.25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3.2" x14ac:dyDescent="0.25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3.2" x14ac:dyDescent="0.25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3.2" x14ac:dyDescent="0.25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3.2" x14ac:dyDescent="0.25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3.2" x14ac:dyDescent="0.25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3.2" x14ac:dyDescent="0.25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3.2" x14ac:dyDescent="0.25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3.2" x14ac:dyDescent="0.25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3.2" x14ac:dyDescent="0.25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3.2" x14ac:dyDescent="0.25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3.2" x14ac:dyDescent="0.25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3.2" x14ac:dyDescent="0.25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3.2" x14ac:dyDescent="0.25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3.2" x14ac:dyDescent="0.25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3.2" x14ac:dyDescent="0.25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3.2" x14ac:dyDescent="0.25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3.2" x14ac:dyDescent="0.25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3.2" x14ac:dyDescent="0.25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3.2" x14ac:dyDescent="0.25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3.2" x14ac:dyDescent="0.25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3.2" x14ac:dyDescent="0.25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3.2" x14ac:dyDescent="0.25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3.2" x14ac:dyDescent="0.25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3.2" x14ac:dyDescent="0.25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3.2" x14ac:dyDescent="0.25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3.2" x14ac:dyDescent="0.25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3.2" x14ac:dyDescent="0.25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3.2" x14ac:dyDescent="0.25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3.2" x14ac:dyDescent="0.25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3.2" x14ac:dyDescent="0.25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3.2" x14ac:dyDescent="0.25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3.2" x14ac:dyDescent="0.25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3.2" x14ac:dyDescent="0.25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3.2" x14ac:dyDescent="0.25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3.2" x14ac:dyDescent="0.25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3.2" x14ac:dyDescent="0.25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3.2" x14ac:dyDescent="0.25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3.2" x14ac:dyDescent="0.25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3.2" x14ac:dyDescent="0.25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3.2" x14ac:dyDescent="0.25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3.2" x14ac:dyDescent="0.25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3.2" x14ac:dyDescent="0.25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3.2" x14ac:dyDescent="0.25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3.2" x14ac:dyDescent="0.25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3.2" x14ac:dyDescent="0.25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3.2" x14ac:dyDescent="0.25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3.2" x14ac:dyDescent="0.25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3.2" x14ac:dyDescent="0.25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3.2" x14ac:dyDescent="0.25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3.2" x14ac:dyDescent="0.25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3.2" x14ac:dyDescent="0.25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3.2" x14ac:dyDescent="0.25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3.2" x14ac:dyDescent="0.25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3.2" x14ac:dyDescent="0.25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3.2" x14ac:dyDescent="0.25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3.2" x14ac:dyDescent="0.25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3.2" x14ac:dyDescent="0.25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3.2" x14ac:dyDescent="0.25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3.2" x14ac:dyDescent="0.25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3.2" x14ac:dyDescent="0.25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3.2" x14ac:dyDescent="0.25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3.2" x14ac:dyDescent="0.25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3.2" x14ac:dyDescent="0.25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3.2" x14ac:dyDescent="0.25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3.2" x14ac:dyDescent="0.25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3.2" x14ac:dyDescent="0.25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3.2" x14ac:dyDescent="0.25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3.2" x14ac:dyDescent="0.25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3.2" x14ac:dyDescent="0.25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3.2" x14ac:dyDescent="0.25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3.2" x14ac:dyDescent="0.25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3.2" x14ac:dyDescent="0.25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3.2" x14ac:dyDescent="0.25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3.2" x14ac:dyDescent="0.25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3.2" x14ac:dyDescent="0.25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3.2" x14ac:dyDescent="0.25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3.2" x14ac:dyDescent="0.25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3.2" x14ac:dyDescent="0.25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3.2" x14ac:dyDescent="0.25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3.2" x14ac:dyDescent="0.25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3.2" x14ac:dyDescent="0.25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3.2" x14ac:dyDescent="0.25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3.2" x14ac:dyDescent="0.25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3.2" x14ac:dyDescent="0.25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3.2" x14ac:dyDescent="0.25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3.2" x14ac:dyDescent="0.25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3.2" x14ac:dyDescent="0.25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3.2" x14ac:dyDescent="0.25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3.2" x14ac:dyDescent="0.25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3.2" x14ac:dyDescent="0.25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3.2" x14ac:dyDescent="0.25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3.2" x14ac:dyDescent="0.25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3.2" x14ac:dyDescent="0.25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3.2" x14ac:dyDescent="0.25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3.2" x14ac:dyDescent="0.25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3.2" x14ac:dyDescent="0.25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3.2" x14ac:dyDescent="0.25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3.2" x14ac:dyDescent="0.25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3.2" x14ac:dyDescent="0.25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3.2" x14ac:dyDescent="0.25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3.2" x14ac:dyDescent="0.25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3.2" x14ac:dyDescent="0.25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3.2" x14ac:dyDescent="0.25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3.2" x14ac:dyDescent="0.25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3.2" x14ac:dyDescent="0.25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3.2" x14ac:dyDescent="0.25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3.2" x14ac:dyDescent="0.25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3.2" x14ac:dyDescent="0.25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3.2" x14ac:dyDescent="0.25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3.2" x14ac:dyDescent="0.25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3.2" x14ac:dyDescent="0.25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3.2" x14ac:dyDescent="0.25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3.2" x14ac:dyDescent="0.25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3.2" x14ac:dyDescent="0.25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3.2" x14ac:dyDescent="0.25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3.2" x14ac:dyDescent="0.25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3.2" x14ac:dyDescent="0.25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3.2" x14ac:dyDescent="0.25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3.2" x14ac:dyDescent="0.25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3.2" x14ac:dyDescent="0.25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3.2" x14ac:dyDescent="0.25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3.2" x14ac:dyDescent="0.25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3.2" x14ac:dyDescent="0.25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3.2" x14ac:dyDescent="0.25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3.2" x14ac:dyDescent="0.25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3.2" x14ac:dyDescent="0.25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3.2" x14ac:dyDescent="0.25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3.2" x14ac:dyDescent="0.25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3.2" x14ac:dyDescent="0.25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3.2" x14ac:dyDescent="0.25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3.2" x14ac:dyDescent="0.25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3.2" x14ac:dyDescent="0.25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3.2" x14ac:dyDescent="0.25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3.2" x14ac:dyDescent="0.25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3.2" x14ac:dyDescent="0.25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3.2" x14ac:dyDescent="0.25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3.2" x14ac:dyDescent="0.25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3.2" x14ac:dyDescent="0.25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3.2" x14ac:dyDescent="0.25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3.2" x14ac:dyDescent="0.25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3.2" x14ac:dyDescent="0.25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3.2" x14ac:dyDescent="0.25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3.2" x14ac:dyDescent="0.25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3.2" x14ac:dyDescent="0.25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3.2" x14ac:dyDescent="0.25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3.2" x14ac:dyDescent="0.25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3.2" x14ac:dyDescent="0.25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3.2" x14ac:dyDescent="0.25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3.2" x14ac:dyDescent="0.25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3.2" x14ac:dyDescent="0.25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3.2" x14ac:dyDescent="0.25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3.2" x14ac:dyDescent="0.25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3.2" x14ac:dyDescent="0.25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3.2" x14ac:dyDescent="0.25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3.2" x14ac:dyDescent="0.25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3.2" x14ac:dyDescent="0.25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3.2" x14ac:dyDescent="0.25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3.2" x14ac:dyDescent="0.25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3.2" x14ac:dyDescent="0.25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3.2" x14ac:dyDescent="0.25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3.2" x14ac:dyDescent="0.25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3.2" x14ac:dyDescent="0.25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3.2" x14ac:dyDescent="0.25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3.2" x14ac:dyDescent="0.25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3.2" x14ac:dyDescent="0.25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3.2" x14ac:dyDescent="0.25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3.2" x14ac:dyDescent="0.25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3.2" x14ac:dyDescent="0.25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3.2" x14ac:dyDescent="0.25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3.2" x14ac:dyDescent="0.25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3.2" x14ac:dyDescent="0.25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3.2" x14ac:dyDescent="0.25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3.2" x14ac:dyDescent="0.25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3.2" x14ac:dyDescent="0.25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3.2" x14ac:dyDescent="0.25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3.2" x14ac:dyDescent="0.25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3.2" x14ac:dyDescent="0.25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3.2" x14ac:dyDescent="0.25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3.2" x14ac:dyDescent="0.25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3.2" x14ac:dyDescent="0.25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3.2" x14ac:dyDescent="0.25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3.2" x14ac:dyDescent="0.25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3.2" x14ac:dyDescent="0.25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3.2" x14ac:dyDescent="0.25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3.2" x14ac:dyDescent="0.25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3.2" x14ac:dyDescent="0.25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3.2" x14ac:dyDescent="0.25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3.2" x14ac:dyDescent="0.25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3.2" x14ac:dyDescent="0.25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3.2" x14ac:dyDescent="0.25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3.2" x14ac:dyDescent="0.25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3.2" x14ac:dyDescent="0.25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3.2" x14ac:dyDescent="0.25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3.2" x14ac:dyDescent="0.25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3.2" x14ac:dyDescent="0.25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3.2" x14ac:dyDescent="0.25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3.2" x14ac:dyDescent="0.25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3.2" x14ac:dyDescent="0.25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3.2" x14ac:dyDescent="0.25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3.2" x14ac:dyDescent="0.25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3.2" x14ac:dyDescent="0.25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3.2" x14ac:dyDescent="0.25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3.2" x14ac:dyDescent="0.25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3.2" x14ac:dyDescent="0.25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3.2" x14ac:dyDescent="0.25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3.2" x14ac:dyDescent="0.25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3.2" x14ac:dyDescent="0.25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3.2" x14ac:dyDescent="0.25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3.2" x14ac:dyDescent="0.25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3.2" x14ac:dyDescent="0.25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3.2" x14ac:dyDescent="0.25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3.2" x14ac:dyDescent="0.25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3.2" x14ac:dyDescent="0.25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3.2" x14ac:dyDescent="0.25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3.2" x14ac:dyDescent="0.25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3.2" x14ac:dyDescent="0.25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3.2" x14ac:dyDescent="0.25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3.2" x14ac:dyDescent="0.25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3.2" x14ac:dyDescent="0.25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3.2" x14ac:dyDescent="0.25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3.2" x14ac:dyDescent="0.25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3.2" x14ac:dyDescent="0.25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3.2" x14ac:dyDescent="0.25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3.2" x14ac:dyDescent="0.25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3.2" x14ac:dyDescent="0.25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3.2" x14ac:dyDescent="0.25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3.2" x14ac:dyDescent="0.25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3.2" x14ac:dyDescent="0.25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3.2" x14ac:dyDescent="0.25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3.2" x14ac:dyDescent="0.25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3.2" x14ac:dyDescent="0.25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3.2" x14ac:dyDescent="0.25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3.2" x14ac:dyDescent="0.25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3.2" x14ac:dyDescent="0.25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3.2" x14ac:dyDescent="0.25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3.2" x14ac:dyDescent="0.25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3.2" x14ac:dyDescent="0.25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3.2" x14ac:dyDescent="0.25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3.2" x14ac:dyDescent="0.25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3.2" x14ac:dyDescent="0.25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3.2" x14ac:dyDescent="0.25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3.2" x14ac:dyDescent="0.25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3.2" x14ac:dyDescent="0.25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3.2" x14ac:dyDescent="0.25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3.2" x14ac:dyDescent="0.25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3.2" x14ac:dyDescent="0.25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3.2" x14ac:dyDescent="0.25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3.2" x14ac:dyDescent="0.25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3.2" x14ac:dyDescent="0.25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3.2" x14ac:dyDescent="0.25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3.2" x14ac:dyDescent="0.25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3.2" x14ac:dyDescent="0.25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3.2" x14ac:dyDescent="0.25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3.2" x14ac:dyDescent="0.25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3.2" x14ac:dyDescent="0.25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3.2" x14ac:dyDescent="0.25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3.2" x14ac:dyDescent="0.25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3.2" x14ac:dyDescent="0.25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3.2" x14ac:dyDescent="0.25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3.2" x14ac:dyDescent="0.25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3.2" x14ac:dyDescent="0.25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3.2" x14ac:dyDescent="0.25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3.2" x14ac:dyDescent="0.25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3.2" x14ac:dyDescent="0.25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3.2" x14ac:dyDescent="0.25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3.2" x14ac:dyDescent="0.25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3.2" x14ac:dyDescent="0.25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3.2" x14ac:dyDescent="0.25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3.2" x14ac:dyDescent="0.25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3.2" x14ac:dyDescent="0.25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3.2" x14ac:dyDescent="0.25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3.2" x14ac:dyDescent="0.25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3.2" x14ac:dyDescent="0.25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3.2" x14ac:dyDescent="0.25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3.2" x14ac:dyDescent="0.25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3.2" x14ac:dyDescent="0.25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3.2" x14ac:dyDescent="0.25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3.2" x14ac:dyDescent="0.25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3.2" x14ac:dyDescent="0.25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3.2" x14ac:dyDescent="0.25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3.2" x14ac:dyDescent="0.25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3.2" x14ac:dyDescent="0.25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3.2" x14ac:dyDescent="0.25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3.2" x14ac:dyDescent="0.25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3.2" x14ac:dyDescent="0.25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3.2" x14ac:dyDescent="0.25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3.2" x14ac:dyDescent="0.25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3.2" x14ac:dyDescent="0.25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3.2" x14ac:dyDescent="0.25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3.2" x14ac:dyDescent="0.25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3.2" x14ac:dyDescent="0.25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3.2" x14ac:dyDescent="0.25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3.2" x14ac:dyDescent="0.25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3.2" x14ac:dyDescent="0.25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3.2" x14ac:dyDescent="0.25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3.2" x14ac:dyDescent="0.25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3.2" x14ac:dyDescent="0.25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3.2" x14ac:dyDescent="0.25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3.2" x14ac:dyDescent="0.25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3.2" x14ac:dyDescent="0.25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3.2" x14ac:dyDescent="0.25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3.2" x14ac:dyDescent="0.25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3.2" x14ac:dyDescent="0.25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3.2" x14ac:dyDescent="0.25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3.2" x14ac:dyDescent="0.25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3.2" x14ac:dyDescent="0.25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3.2" x14ac:dyDescent="0.25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3.2" x14ac:dyDescent="0.25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3.2" x14ac:dyDescent="0.25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3.2" x14ac:dyDescent="0.25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3.2" x14ac:dyDescent="0.25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3.2" x14ac:dyDescent="0.25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3.2" x14ac:dyDescent="0.25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3.2" x14ac:dyDescent="0.25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3.2" x14ac:dyDescent="0.25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3.2" x14ac:dyDescent="0.25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3.2" x14ac:dyDescent="0.25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3.2" x14ac:dyDescent="0.25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3.2" x14ac:dyDescent="0.25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3.2" x14ac:dyDescent="0.25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3.2" x14ac:dyDescent="0.25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3.2" x14ac:dyDescent="0.25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3.2" x14ac:dyDescent="0.25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3.2" x14ac:dyDescent="0.25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3.2" x14ac:dyDescent="0.25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3.2" x14ac:dyDescent="0.25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3.2" x14ac:dyDescent="0.25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3.2" x14ac:dyDescent="0.25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3.2" x14ac:dyDescent="0.25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3.2" x14ac:dyDescent="0.25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3.2" x14ac:dyDescent="0.25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3.2" x14ac:dyDescent="0.25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3.2" x14ac:dyDescent="0.25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3.2" x14ac:dyDescent="0.25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3.2" x14ac:dyDescent="0.25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3.2" x14ac:dyDescent="0.25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3.2" x14ac:dyDescent="0.25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3.2" x14ac:dyDescent="0.25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3.2" x14ac:dyDescent="0.25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3.2" x14ac:dyDescent="0.25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3.2" x14ac:dyDescent="0.25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3.2" x14ac:dyDescent="0.25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3.2" x14ac:dyDescent="0.25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3.2" x14ac:dyDescent="0.25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3.2" x14ac:dyDescent="0.25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3.2" x14ac:dyDescent="0.25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3.2" x14ac:dyDescent="0.25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3.2" x14ac:dyDescent="0.25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3.2" x14ac:dyDescent="0.25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3.2" x14ac:dyDescent="0.25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3.2" x14ac:dyDescent="0.25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3.2" x14ac:dyDescent="0.25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3.2" x14ac:dyDescent="0.25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3.2" x14ac:dyDescent="0.25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3.2" x14ac:dyDescent="0.25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3.2" x14ac:dyDescent="0.25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3.2" x14ac:dyDescent="0.25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3.2" x14ac:dyDescent="0.25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3.2" x14ac:dyDescent="0.25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3.2" x14ac:dyDescent="0.25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3.2" x14ac:dyDescent="0.25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3.2" x14ac:dyDescent="0.25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3.2" x14ac:dyDescent="0.25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3.2" x14ac:dyDescent="0.25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3.2" x14ac:dyDescent="0.25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3.2" x14ac:dyDescent="0.25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3.2" x14ac:dyDescent="0.25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3.2" x14ac:dyDescent="0.25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3.2" x14ac:dyDescent="0.25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3.2" x14ac:dyDescent="0.25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3.2" x14ac:dyDescent="0.25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3.2" x14ac:dyDescent="0.25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3.2" x14ac:dyDescent="0.25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3.2" x14ac:dyDescent="0.25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3.2" x14ac:dyDescent="0.25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3.2" x14ac:dyDescent="0.25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3.2" x14ac:dyDescent="0.25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3.2" x14ac:dyDescent="0.25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3.2" x14ac:dyDescent="0.25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3.2" x14ac:dyDescent="0.25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3.2" x14ac:dyDescent="0.25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3.2" x14ac:dyDescent="0.25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3.2" x14ac:dyDescent="0.25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3.2" x14ac:dyDescent="0.25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3.2" x14ac:dyDescent="0.25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3.2" x14ac:dyDescent="0.25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3.2" x14ac:dyDescent="0.25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3.2" x14ac:dyDescent="0.25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3.2" x14ac:dyDescent="0.25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3.2" x14ac:dyDescent="0.25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3.2" x14ac:dyDescent="0.25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3.2" x14ac:dyDescent="0.25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3.2" x14ac:dyDescent="0.25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3.2" x14ac:dyDescent="0.25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3.2" x14ac:dyDescent="0.25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3.2" x14ac:dyDescent="0.25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3.2" x14ac:dyDescent="0.25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3.2" x14ac:dyDescent="0.25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3.2" x14ac:dyDescent="0.25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3.2" x14ac:dyDescent="0.25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3.2" x14ac:dyDescent="0.25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3.2" x14ac:dyDescent="0.25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3.2" x14ac:dyDescent="0.25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3.2" x14ac:dyDescent="0.25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3.2" x14ac:dyDescent="0.25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3.2" x14ac:dyDescent="0.25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3.2" x14ac:dyDescent="0.25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3.2" x14ac:dyDescent="0.25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3.2" x14ac:dyDescent="0.25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3.2" x14ac:dyDescent="0.25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3.2" x14ac:dyDescent="0.25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3.2" x14ac:dyDescent="0.25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3.2" x14ac:dyDescent="0.25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3.2" x14ac:dyDescent="0.25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3.2" x14ac:dyDescent="0.25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3.2" x14ac:dyDescent="0.25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3.2" x14ac:dyDescent="0.25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3.2" x14ac:dyDescent="0.25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3.2" x14ac:dyDescent="0.25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3.2" x14ac:dyDescent="0.25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3.2" x14ac:dyDescent="0.25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3.2" x14ac:dyDescent="0.25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3.2" x14ac:dyDescent="0.25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3.2" x14ac:dyDescent="0.25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3.2" x14ac:dyDescent="0.25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3.2" x14ac:dyDescent="0.25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3.2" x14ac:dyDescent="0.25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3.2" x14ac:dyDescent="0.25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3.2" x14ac:dyDescent="0.25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3.2" x14ac:dyDescent="0.25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3.2" x14ac:dyDescent="0.25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3.2" x14ac:dyDescent="0.25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3.2" x14ac:dyDescent="0.25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3.2" x14ac:dyDescent="0.25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3.2" x14ac:dyDescent="0.25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3.2" x14ac:dyDescent="0.25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3.2" x14ac:dyDescent="0.25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3.2" x14ac:dyDescent="0.25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3.2" x14ac:dyDescent="0.25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3.2" x14ac:dyDescent="0.25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3.2" x14ac:dyDescent="0.25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3.2" x14ac:dyDescent="0.25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3.2" x14ac:dyDescent="0.25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3.2" x14ac:dyDescent="0.25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3.2" x14ac:dyDescent="0.25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3.2" x14ac:dyDescent="0.25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3.2" x14ac:dyDescent="0.25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3.2" x14ac:dyDescent="0.25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3.2" x14ac:dyDescent="0.25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3.2" x14ac:dyDescent="0.25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3.2" x14ac:dyDescent="0.25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3.2" x14ac:dyDescent="0.25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3.2" x14ac:dyDescent="0.25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3.2" x14ac:dyDescent="0.25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3.2" x14ac:dyDescent="0.25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3.2" x14ac:dyDescent="0.25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3.2" x14ac:dyDescent="0.25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3.2" x14ac:dyDescent="0.25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3.2" x14ac:dyDescent="0.25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3.2" x14ac:dyDescent="0.25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3.2" x14ac:dyDescent="0.25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3.2" x14ac:dyDescent="0.25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3.2" x14ac:dyDescent="0.25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3.2" x14ac:dyDescent="0.25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3.2" x14ac:dyDescent="0.25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3.2" x14ac:dyDescent="0.25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3.2" x14ac:dyDescent="0.25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3.2" x14ac:dyDescent="0.25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3.2" x14ac:dyDescent="0.25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3.2" x14ac:dyDescent="0.25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3.2" x14ac:dyDescent="0.25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3.2" x14ac:dyDescent="0.25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3.2" x14ac:dyDescent="0.25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3.2" x14ac:dyDescent="0.25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3.2" x14ac:dyDescent="0.25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3.2" x14ac:dyDescent="0.25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3.2" x14ac:dyDescent="0.25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3.2" x14ac:dyDescent="0.25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3.2" x14ac:dyDescent="0.25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3.2" x14ac:dyDescent="0.25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3.2" x14ac:dyDescent="0.25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3.2" x14ac:dyDescent="0.25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3.2" x14ac:dyDescent="0.25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3.2" x14ac:dyDescent="0.25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3.2" x14ac:dyDescent="0.25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3.2" x14ac:dyDescent="0.25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3.2" x14ac:dyDescent="0.25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3.2" x14ac:dyDescent="0.25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3.2" x14ac:dyDescent="0.25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3.2" x14ac:dyDescent="0.25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3.2" x14ac:dyDescent="0.25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3.2" x14ac:dyDescent="0.25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3.2" x14ac:dyDescent="0.25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3.2" x14ac:dyDescent="0.25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3.2" x14ac:dyDescent="0.25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3.2" x14ac:dyDescent="0.25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3.2" x14ac:dyDescent="0.25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3.2" x14ac:dyDescent="0.25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3.2" x14ac:dyDescent="0.25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3.2" x14ac:dyDescent="0.25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3.2" x14ac:dyDescent="0.25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3.2" x14ac:dyDescent="0.25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3.2" x14ac:dyDescent="0.25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3.2" x14ac:dyDescent="0.25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3.2" x14ac:dyDescent="0.25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3.2" x14ac:dyDescent="0.25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3.2" x14ac:dyDescent="0.25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3.2" x14ac:dyDescent="0.25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3.2" x14ac:dyDescent="0.25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3.2" x14ac:dyDescent="0.25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3.2" x14ac:dyDescent="0.25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3.2" x14ac:dyDescent="0.25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3.2" x14ac:dyDescent="0.25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3.2" x14ac:dyDescent="0.25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3.2" x14ac:dyDescent="0.25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3.2" x14ac:dyDescent="0.25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3.2" x14ac:dyDescent="0.25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3.2" x14ac:dyDescent="0.25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3.2" x14ac:dyDescent="0.25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3.2" x14ac:dyDescent="0.25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3.2" x14ac:dyDescent="0.25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3.2" x14ac:dyDescent="0.25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3.2" x14ac:dyDescent="0.25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3.2" x14ac:dyDescent="0.25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3.2" x14ac:dyDescent="0.25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3.2" x14ac:dyDescent="0.25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3.2" x14ac:dyDescent="0.25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3.2" x14ac:dyDescent="0.25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3.2" x14ac:dyDescent="0.25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3.2" x14ac:dyDescent="0.25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3.2" x14ac:dyDescent="0.25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3.2" x14ac:dyDescent="0.25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3.2" x14ac:dyDescent="0.25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3.2" x14ac:dyDescent="0.25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3.2" x14ac:dyDescent="0.25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3.2" x14ac:dyDescent="0.25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3.2" x14ac:dyDescent="0.25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3.2" x14ac:dyDescent="0.25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3.2" x14ac:dyDescent="0.25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3.2" x14ac:dyDescent="0.25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3.2" x14ac:dyDescent="0.25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3.2" x14ac:dyDescent="0.25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3.2" x14ac:dyDescent="0.25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3.2" x14ac:dyDescent="0.25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3.2" x14ac:dyDescent="0.25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3.2" x14ac:dyDescent="0.25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3.2" x14ac:dyDescent="0.25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3.2" x14ac:dyDescent="0.25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3.2" x14ac:dyDescent="0.25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3.2" x14ac:dyDescent="0.25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3.2" x14ac:dyDescent="0.25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3.2" x14ac:dyDescent="0.25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3.2" x14ac:dyDescent="0.25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3.2" x14ac:dyDescent="0.25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3.2" x14ac:dyDescent="0.25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3.2" x14ac:dyDescent="0.25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3.2" x14ac:dyDescent="0.25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3.2" x14ac:dyDescent="0.25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3.2" x14ac:dyDescent="0.25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3.2" x14ac:dyDescent="0.25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3.2" x14ac:dyDescent="0.25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3.2" x14ac:dyDescent="0.25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3.2" x14ac:dyDescent="0.25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3.2" x14ac:dyDescent="0.25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3.2" x14ac:dyDescent="0.25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3.2" x14ac:dyDescent="0.25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3.2" x14ac:dyDescent="0.25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3.2" x14ac:dyDescent="0.25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3.2" x14ac:dyDescent="0.25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3.2" x14ac:dyDescent="0.25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3.2" x14ac:dyDescent="0.25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3.2" x14ac:dyDescent="0.25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3.2" x14ac:dyDescent="0.25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3.2" x14ac:dyDescent="0.25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3.2" x14ac:dyDescent="0.25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3.2" x14ac:dyDescent="0.25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3.2" x14ac:dyDescent="0.25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3.2" x14ac:dyDescent="0.25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3.2" x14ac:dyDescent="0.25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3.2" x14ac:dyDescent="0.25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3.2" x14ac:dyDescent="0.25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3.2" x14ac:dyDescent="0.25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3.2" x14ac:dyDescent="0.25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3.2" x14ac:dyDescent="0.25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3.2" x14ac:dyDescent="0.25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3.2" x14ac:dyDescent="0.25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3.2" x14ac:dyDescent="0.25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3.2" x14ac:dyDescent="0.25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3.2" x14ac:dyDescent="0.25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3.2" x14ac:dyDescent="0.25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3.2" x14ac:dyDescent="0.25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3.2" x14ac:dyDescent="0.25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3.2" x14ac:dyDescent="0.25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3.2" x14ac:dyDescent="0.25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3.2" x14ac:dyDescent="0.25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3.2" x14ac:dyDescent="0.25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3.2" x14ac:dyDescent="0.25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3.2" x14ac:dyDescent="0.25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3.2" x14ac:dyDescent="0.25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3.2" x14ac:dyDescent="0.25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3.2" x14ac:dyDescent="0.25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3.2" x14ac:dyDescent="0.25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3.2" x14ac:dyDescent="0.25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3.2" x14ac:dyDescent="0.25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3.2" x14ac:dyDescent="0.25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3.2" x14ac:dyDescent="0.25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3.2" x14ac:dyDescent="0.25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3.2" x14ac:dyDescent="0.25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3.2" x14ac:dyDescent="0.25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3.2" x14ac:dyDescent="0.25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3.2" x14ac:dyDescent="0.25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3.2" x14ac:dyDescent="0.25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3.2" x14ac:dyDescent="0.25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3.2" x14ac:dyDescent="0.25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3.2" x14ac:dyDescent="0.25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3.2" x14ac:dyDescent="0.25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3.2" x14ac:dyDescent="0.25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3.2" x14ac:dyDescent="0.25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3.2" x14ac:dyDescent="0.25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3.2" x14ac:dyDescent="0.25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3.2" x14ac:dyDescent="0.25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3.2" x14ac:dyDescent="0.25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3.2" x14ac:dyDescent="0.25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3.2" x14ac:dyDescent="0.25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3.2" x14ac:dyDescent="0.25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3.2" x14ac:dyDescent="0.25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3.2" x14ac:dyDescent="0.25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3.2" x14ac:dyDescent="0.25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3.2" x14ac:dyDescent="0.25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3.2" x14ac:dyDescent="0.25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3.2" x14ac:dyDescent="0.25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3.2" x14ac:dyDescent="0.25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3.2" x14ac:dyDescent="0.25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3.2" x14ac:dyDescent="0.25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3.2" x14ac:dyDescent="0.25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3.2" x14ac:dyDescent="0.25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3.2" x14ac:dyDescent="0.25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3.2" x14ac:dyDescent="0.25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3.2" x14ac:dyDescent="0.25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3.2" x14ac:dyDescent="0.25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3.2" x14ac:dyDescent="0.25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3.2" x14ac:dyDescent="0.25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3.2" x14ac:dyDescent="0.25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3.2" x14ac:dyDescent="0.25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3.2" x14ac:dyDescent="0.25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3.2" x14ac:dyDescent="0.25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3.2" x14ac:dyDescent="0.25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3.2" x14ac:dyDescent="0.25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3.2" x14ac:dyDescent="0.25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3.2" x14ac:dyDescent="0.25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3.2" x14ac:dyDescent="0.25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3.2" x14ac:dyDescent="0.25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3.2" x14ac:dyDescent="0.25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3.2" x14ac:dyDescent="0.25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3.2" x14ac:dyDescent="0.25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3.2" x14ac:dyDescent="0.25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3.2" x14ac:dyDescent="0.25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3.2" x14ac:dyDescent="0.25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3.2" x14ac:dyDescent="0.25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3.2" x14ac:dyDescent="0.25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3.2" x14ac:dyDescent="0.25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3.2" x14ac:dyDescent="0.25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3.2" x14ac:dyDescent="0.25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3.2" x14ac:dyDescent="0.25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3.2" x14ac:dyDescent="0.25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3.2" x14ac:dyDescent="0.25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3.2" x14ac:dyDescent="0.25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3.2" x14ac:dyDescent="0.25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3.2" x14ac:dyDescent="0.25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3.2" x14ac:dyDescent="0.25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3.2" x14ac:dyDescent="0.25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3.2" x14ac:dyDescent="0.25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3.2" x14ac:dyDescent="0.25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3.2" x14ac:dyDescent="0.25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3.2" x14ac:dyDescent="0.25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3.2" x14ac:dyDescent="0.25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3.2" x14ac:dyDescent="0.25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3.2" x14ac:dyDescent="0.25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3.2" x14ac:dyDescent="0.25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3.2" x14ac:dyDescent="0.25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3.2" x14ac:dyDescent="0.25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3.2" x14ac:dyDescent="0.25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3.2" x14ac:dyDescent="0.25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3.2" x14ac:dyDescent="0.25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3.2" x14ac:dyDescent="0.25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3.2" x14ac:dyDescent="0.25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3.2" x14ac:dyDescent="0.25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3.2" x14ac:dyDescent="0.25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3.2" x14ac:dyDescent="0.25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3.2" x14ac:dyDescent="0.25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3.2" x14ac:dyDescent="0.25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3.2" x14ac:dyDescent="0.25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3.2" x14ac:dyDescent="0.25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3.2" x14ac:dyDescent="0.25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3.2" x14ac:dyDescent="0.25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3.2" x14ac:dyDescent="0.25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3.2" x14ac:dyDescent="0.25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3.2" x14ac:dyDescent="0.25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3.2" x14ac:dyDescent="0.25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3.2" x14ac:dyDescent="0.25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3.2" x14ac:dyDescent="0.25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3.2" x14ac:dyDescent="0.25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3.2" x14ac:dyDescent="0.25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3.2" x14ac:dyDescent="0.25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3.2" x14ac:dyDescent="0.25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3.2" x14ac:dyDescent="0.25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3.2" x14ac:dyDescent="0.25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3.2" x14ac:dyDescent="0.25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3.2" x14ac:dyDescent="0.25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3.2" x14ac:dyDescent="0.25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3.2" x14ac:dyDescent="0.25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3.2" x14ac:dyDescent="0.25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3.2" x14ac:dyDescent="0.25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3.2" x14ac:dyDescent="0.25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3.2" x14ac:dyDescent="0.25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3.2" x14ac:dyDescent="0.25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3.2" x14ac:dyDescent="0.25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3.2" x14ac:dyDescent="0.25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3.2" x14ac:dyDescent="0.25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3.2" x14ac:dyDescent="0.25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3.2" x14ac:dyDescent="0.25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3.2" x14ac:dyDescent="0.25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3.2" x14ac:dyDescent="0.25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3.2" x14ac:dyDescent="0.25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3.2" x14ac:dyDescent="0.25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3.2" x14ac:dyDescent="0.25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3.2" x14ac:dyDescent="0.25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3.2" x14ac:dyDescent="0.25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3.2" x14ac:dyDescent="0.25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3.2" x14ac:dyDescent="0.25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3.2" x14ac:dyDescent="0.25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3.2" x14ac:dyDescent="0.25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3.2" x14ac:dyDescent="0.25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3.2" x14ac:dyDescent="0.25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3.2" x14ac:dyDescent="0.25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3.2" x14ac:dyDescent="0.25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3.2" x14ac:dyDescent="0.25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3.2" x14ac:dyDescent="0.25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3.2" x14ac:dyDescent="0.25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3.2" x14ac:dyDescent="0.25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3.2" x14ac:dyDescent="0.25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3.2" x14ac:dyDescent="0.25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3.2" x14ac:dyDescent="0.25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3.2" x14ac:dyDescent="0.25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3.2" x14ac:dyDescent="0.25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3.2" x14ac:dyDescent="0.25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3.2" x14ac:dyDescent="0.25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3.2" x14ac:dyDescent="0.25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3.2" x14ac:dyDescent="0.25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3.2" x14ac:dyDescent="0.25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3.2" x14ac:dyDescent="0.25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3.2" x14ac:dyDescent="0.25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3.2" x14ac:dyDescent="0.25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3.2" x14ac:dyDescent="0.25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3.2" x14ac:dyDescent="0.25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3.2" x14ac:dyDescent="0.25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3.2" x14ac:dyDescent="0.25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3.2" x14ac:dyDescent="0.25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3.2" x14ac:dyDescent="0.25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3.2" x14ac:dyDescent="0.25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3.2" x14ac:dyDescent="0.25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3.2" x14ac:dyDescent="0.25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3.2" x14ac:dyDescent="0.25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3.2" x14ac:dyDescent="0.25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3.2" x14ac:dyDescent="0.25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3.2" x14ac:dyDescent="0.25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3.2" x14ac:dyDescent="0.25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3.2" x14ac:dyDescent="0.25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3.2" x14ac:dyDescent="0.25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3.2" x14ac:dyDescent="0.25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3.2" x14ac:dyDescent="0.25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3.2" x14ac:dyDescent="0.25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3.2" x14ac:dyDescent="0.25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3.2" x14ac:dyDescent="0.25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3.2" x14ac:dyDescent="0.25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3.2" x14ac:dyDescent="0.25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3.2" x14ac:dyDescent="0.25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3.2" x14ac:dyDescent="0.25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3.2" x14ac:dyDescent="0.25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3.2" x14ac:dyDescent="0.25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3.2" x14ac:dyDescent="0.25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3.2" x14ac:dyDescent="0.25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3.2" x14ac:dyDescent="0.25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3.2" x14ac:dyDescent="0.25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3.2" x14ac:dyDescent="0.25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3.2" x14ac:dyDescent="0.25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3.2" x14ac:dyDescent="0.25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3.2" x14ac:dyDescent="0.25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3.2" x14ac:dyDescent="0.25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3.2" x14ac:dyDescent="0.25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3.2" x14ac:dyDescent="0.25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3.2" x14ac:dyDescent="0.25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3.2" x14ac:dyDescent="0.25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3.2" x14ac:dyDescent="0.25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3.2" x14ac:dyDescent="0.25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3.2" x14ac:dyDescent="0.25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3.2" x14ac:dyDescent="0.25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3.2" x14ac:dyDescent="0.25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3.2" x14ac:dyDescent="0.25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3.2" x14ac:dyDescent="0.25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3.2" x14ac:dyDescent="0.25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3.2" x14ac:dyDescent="0.25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3.2" x14ac:dyDescent="0.25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3.2" x14ac:dyDescent="0.25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3.2" x14ac:dyDescent="0.25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3.2" x14ac:dyDescent="0.25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3.2" x14ac:dyDescent="0.25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3.2" x14ac:dyDescent="0.25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3.2" x14ac:dyDescent="0.25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3.2" x14ac:dyDescent="0.25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3.2" x14ac:dyDescent="0.25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3.2" x14ac:dyDescent="0.25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3.2" x14ac:dyDescent="0.25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3.2" x14ac:dyDescent="0.25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3.2" x14ac:dyDescent="0.25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3.2" x14ac:dyDescent="0.25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3.2" x14ac:dyDescent="0.25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3.2" x14ac:dyDescent="0.25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3.2" x14ac:dyDescent="0.25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3.2" x14ac:dyDescent="0.25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3.2" x14ac:dyDescent="0.25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3.2" x14ac:dyDescent="0.25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3.2" x14ac:dyDescent="0.25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3.2" x14ac:dyDescent="0.25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3.2" x14ac:dyDescent="0.25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3.2" x14ac:dyDescent="0.25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3.2" x14ac:dyDescent="0.25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3.2" x14ac:dyDescent="0.25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3.2" x14ac:dyDescent="0.25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3.2" x14ac:dyDescent="0.25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3.2" x14ac:dyDescent="0.25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3.2" x14ac:dyDescent="0.25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3.2" x14ac:dyDescent="0.25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3.2" x14ac:dyDescent="0.25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3.2" x14ac:dyDescent="0.25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3.2" x14ac:dyDescent="0.25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3.2" x14ac:dyDescent="0.25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3.2" x14ac:dyDescent="0.25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3.2" x14ac:dyDescent="0.25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3.2" x14ac:dyDescent="0.25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3.2" x14ac:dyDescent="0.25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3.2" x14ac:dyDescent="0.25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3.2" x14ac:dyDescent="0.25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3.2" x14ac:dyDescent="0.25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3.2" x14ac:dyDescent="0.25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3.2" x14ac:dyDescent="0.25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3.2" x14ac:dyDescent="0.25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3.2" x14ac:dyDescent="0.25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3.2" x14ac:dyDescent="0.25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3.2" x14ac:dyDescent="0.25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3.2" x14ac:dyDescent="0.25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3.2" x14ac:dyDescent="0.25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3.2" x14ac:dyDescent="0.25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3.2" x14ac:dyDescent="0.25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3.2" x14ac:dyDescent="0.25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3.2" x14ac:dyDescent="0.25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3.2" x14ac:dyDescent="0.25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3.2" x14ac:dyDescent="0.25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3.2" x14ac:dyDescent="0.25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3.2" x14ac:dyDescent="0.25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3.2" x14ac:dyDescent="0.25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3.2" x14ac:dyDescent="0.25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3.2" x14ac:dyDescent="0.25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3.2" x14ac:dyDescent="0.25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3.2" x14ac:dyDescent="0.25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3.2" x14ac:dyDescent="0.25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3.2" x14ac:dyDescent="0.25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3.2" x14ac:dyDescent="0.25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3.2" x14ac:dyDescent="0.25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3.2" x14ac:dyDescent="0.25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3.2" x14ac:dyDescent="0.25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3.2" x14ac:dyDescent="0.25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3.2" x14ac:dyDescent="0.25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3.2" x14ac:dyDescent="0.25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3.2" x14ac:dyDescent="0.25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3.2" x14ac:dyDescent="0.25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3.2" x14ac:dyDescent="0.25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3.2" x14ac:dyDescent="0.25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3.2" x14ac:dyDescent="0.25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3.2" x14ac:dyDescent="0.25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3.2" x14ac:dyDescent="0.25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3.2" x14ac:dyDescent="0.25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3.2" x14ac:dyDescent="0.25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3.2" x14ac:dyDescent="0.25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3.2" x14ac:dyDescent="0.25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3.2" x14ac:dyDescent="0.25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3.2" x14ac:dyDescent="0.25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3.2" x14ac:dyDescent="0.25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3.2" x14ac:dyDescent="0.25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3.2" x14ac:dyDescent="0.25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3.2" x14ac:dyDescent="0.25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3.2" x14ac:dyDescent="0.25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3.2" x14ac:dyDescent="0.25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3.2" x14ac:dyDescent="0.25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3.2" x14ac:dyDescent="0.25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3.2" x14ac:dyDescent="0.25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3.2" x14ac:dyDescent="0.25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3.2" x14ac:dyDescent="0.25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3.2" x14ac:dyDescent="0.25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3.2" x14ac:dyDescent="0.25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3.2" x14ac:dyDescent="0.25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3.2" x14ac:dyDescent="0.25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3.2" x14ac:dyDescent="0.25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3.2" x14ac:dyDescent="0.25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3.2" x14ac:dyDescent="0.25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3.2" x14ac:dyDescent="0.25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3.2" x14ac:dyDescent="0.25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3.2" x14ac:dyDescent="0.25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3.2" x14ac:dyDescent="0.25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3.2" x14ac:dyDescent="0.25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3.2" x14ac:dyDescent="0.25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3.2" x14ac:dyDescent="0.25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3.2" x14ac:dyDescent="0.25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3.2" x14ac:dyDescent="0.25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3.2" x14ac:dyDescent="0.25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3.2" x14ac:dyDescent="0.25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3.2" x14ac:dyDescent="0.25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3.2" x14ac:dyDescent="0.25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3.2" x14ac:dyDescent="0.25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3.2" x14ac:dyDescent="0.25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3.2" x14ac:dyDescent="0.25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3.2" x14ac:dyDescent="0.25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3.2" x14ac:dyDescent="0.25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3.2" x14ac:dyDescent="0.25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3.2" x14ac:dyDescent="0.25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3.2" x14ac:dyDescent="0.25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3.2" x14ac:dyDescent="0.25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3.2" x14ac:dyDescent="0.25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3.2" x14ac:dyDescent="0.25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3.2" x14ac:dyDescent="0.25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3.2" x14ac:dyDescent="0.25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3.2" x14ac:dyDescent="0.25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3.2" x14ac:dyDescent="0.25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3.2" x14ac:dyDescent="0.25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3.2" x14ac:dyDescent="0.25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3.2" x14ac:dyDescent="0.25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3.2" x14ac:dyDescent="0.25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3.2" x14ac:dyDescent="0.25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3.2" x14ac:dyDescent="0.25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3.2" x14ac:dyDescent="0.25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3.2" x14ac:dyDescent="0.25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3.2" x14ac:dyDescent="0.25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3.2" x14ac:dyDescent="0.25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3.2" x14ac:dyDescent="0.25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3.2" x14ac:dyDescent="0.25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3.2" x14ac:dyDescent="0.25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3.2" x14ac:dyDescent="0.25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3.2" x14ac:dyDescent="0.25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3.2" x14ac:dyDescent="0.25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3.2" x14ac:dyDescent="0.25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3.2" x14ac:dyDescent="0.25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3.2" x14ac:dyDescent="0.25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3.2" x14ac:dyDescent="0.25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3.2" x14ac:dyDescent="0.25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3.2" x14ac:dyDescent="0.25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3.2" x14ac:dyDescent="0.25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3.2" x14ac:dyDescent="0.25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3.2" x14ac:dyDescent="0.25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3.2" x14ac:dyDescent="0.25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3.2" x14ac:dyDescent="0.25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3.2" x14ac:dyDescent="0.25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3.2" x14ac:dyDescent="0.25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3.2" x14ac:dyDescent="0.25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3.2" x14ac:dyDescent="0.25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3.2" x14ac:dyDescent="0.25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3.2" x14ac:dyDescent="0.25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3.2" x14ac:dyDescent="0.25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3.2" x14ac:dyDescent="0.25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3.2" x14ac:dyDescent="0.25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3.2" x14ac:dyDescent="0.25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3.2" x14ac:dyDescent="0.25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3.2" x14ac:dyDescent="0.25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3.2" x14ac:dyDescent="0.25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3.2" x14ac:dyDescent="0.25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3.2" x14ac:dyDescent="0.25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3.2" x14ac:dyDescent="0.25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3.2" x14ac:dyDescent="0.25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3.2" x14ac:dyDescent="0.25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3.2" x14ac:dyDescent="0.25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3.2" x14ac:dyDescent="0.25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3.2" x14ac:dyDescent="0.25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3.2" x14ac:dyDescent="0.25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3.2" x14ac:dyDescent="0.25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3.2" x14ac:dyDescent="0.25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3.2" x14ac:dyDescent="0.25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3.2" x14ac:dyDescent="0.25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3.2" x14ac:dyDescent="0.25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3.2" x14ac:dyDescent="0.25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3.2" x14ac:dyDescent="0.25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3.2" x14ac:dyDescent="0.25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3.2" x14ac:dyDescent="0.25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3.2" x14ac:dyDescent="0.25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3.2" x14ac:dyDescent="0.25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3.2" x14ac:dyDescent="0.25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3.2" x14ac:dyDescent="0.25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3.2" x14ac:dyDescent="0.25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3.2" x14ac:dyDescent="0.25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3.2" x14ac:dyDescent="0.25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3.2" x14ac:dyDescent="0.25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3.2" x14ac:dyDescent="0.25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3.2" x14ac:dyDescent="0.25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3.2" x14ac:dyDescent="0.25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3.2" x14ac:dyDescent="0.25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3.2" x14ac:dyDescent="0.25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3.2" x14ac:dyDescent="0.25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3.2" x14ac:dyDescent="0.25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3.2" x14ac:dyDescent="0.25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3.2" x14ac:dyDescent="0.25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3.2" x14ac:dyDescent="0.25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3.2" x14ac:dyDescent="0.25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3.2" x14ac:dyDescent="0.25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3.2" x14ac:dyDescent="0.25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3.2" x14ac:dyDescent="0.25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3.2" x14ac:dyDescent="0.25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3.2" x14ac:dyDescent="0.25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3.2" x14ac:dyDescent="0.25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3.2" x14ac:dyDescent="0.25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3.2" x14ac:dyDescent="0.25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3.2" x14ac:dyDescent="0.25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3.2" x14ac:dyDescent="0.25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3.2" x14ac:dyDescent="0.25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3.2" x14ac:dyDescent="0.25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3.2" x14ac:dyDescent="0.25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3.2" x14ac:dyDescent="0.25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3.2" x14ac:dyDescent="0.25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3.2" x14ac:dyDescent="0.25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3.2" x14ac:dyDescent="0.25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3.2" x14ac:dyDescent="0.25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3.2" x14ac:dyDescent="0.25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3.2" x14ac:dyDescent="0.25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3.2" x14ac:dyDescent="0.25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3.2" x14ac:dyDescent="0.25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3.2" x14ac:dyDescent="0.25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3.2" x14ac:dyDescent="0.25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3.2" x14ac:dyDescent="0.25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3.2" x14ac:dyDescent="0.25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3.2" x14ac:dyDescent="0.25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3.2" x14ac:dyDescent="0.25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3.2" x14ac:dyDescent="0.25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3.2" x14ac:dyDescent="0.25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3.2" x14ac:dyDescent="0.25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3.2" x14ac:dyDescent="0.25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3.2" x14ac:dyDescent="0.25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3.2" x14ac:dyDescent="0.25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3.2" x14ac:dyDescent="0.25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3.2" x14ac:dyDescent="0.25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3.2" x14ac:dyDescent="0.25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3.2" x14ac:dyDescent="0.25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3.2" x14ac:dyDescent="0.25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3.2" x14ac:dyDescent="0.25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3.2" x14ac:dyDescent="0.25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3.2" x14ac:dyDescent="0.25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3.2" x14ac:dyDescent="0.25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3.2" x14ac:dyDescent="0.25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3.2" x14ac:dyDescent="0.25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3.2" x14ac:dyDescent="0.25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3.2" x14ac:dyDescent="0.25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3.2" x14ac:dyDescent="0.25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3.2" x14ac:dyDescent="0.25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3.2" x14ac:dyDescent="0.25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3.2" x14ac:dyDescent="0.25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3.2" x14ac:dyDescent="0.25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3.2" x14ac:dyDescent="0.25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3.2" x14ac:dyDescent="0.25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3.2" x14ac:dyDescent="0.25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3.2" x14ac:dyDescent="0.25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3.2" x14ac:dyDescent="0.25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3.2" x14ac:dyDescent="0.25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3.2" x14ac:dyDescent="0.25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3.2" x14ac:dyDescent="0.25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3.2" x14ac:dyDescent="0.25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3.2" x14ac:dyDescent="0.25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3.2" x14ac:dyDescent="0.25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3.2" x14ac:dyDescent="0.25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3.2" x14ac:dyDescent="0.25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3.2" x14ac:dyDescent="0.25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3.2" x14ac:dyDescent="0.25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3.2" x14ac:dyDescent="0.25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3.2" x14ac:dyDescent="0.25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3.2" x14ac:dyDescent="0.25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3.2" x14ac:dyDescent="0.25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3.2" x14ac:dyDescent="0.25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3.2" x14ac:dyDescent="0.25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3.2" x14ac:dyDescent="0.25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3.2" x14ac:dyDescent="0.25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3.2" x14ac:dyDescent="0.25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3.2" x14ac:dyDescent="0.25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3.2" x14ac:dyDescent="0.25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3.2" x14ac:dyDescent="0.25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3.2" x14ac:dyDescent="0.25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3.2" x14ac:dyDescent="0.25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3.2" x14ac:dyDescent="0.25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3.2" x14ac:dyDescent="0.25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3.2" x14ac:dyDescent="0.25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3.2" x14ac:dyDescent="0.25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3.2" x14ac:dyDescent="0.25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3.2" x14ac:dyDescent="0.25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3.2" x14ac:dyDescent="0.25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3.2" x14ac:dyDescent="0.25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3.2" x14ac:dyDescent="0.25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3.2" x14ac:dyDescent="0.25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3.2" x14ac:dyDescent="0.25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3.2" x14ac:dyDescent="0.25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3.2" x14ac:dyDescent="0.25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3.2" x14ac:dyDescent="0.25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3.2" x14ac:dyDescent="0.25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3.2" x14ac:dyDescent="0.25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3.2" x14ac:dyDescent="0.25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3.2" x14ac:dyDescent="0.25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3.2" x14ac:dyDescent="0.25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3.2" x14ac:dyDescent="0.25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3.2" x14ac:dyDescent="0.25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3.2" x14ac:dyDescent="0.25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3.2" x14ac:dyDescent="0.25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3.2" x14ac:dyDescent="0.25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3.2" x14ac:dyDescent="0.25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3.2" x14ac:dyDescent="0.25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3.2" x14ac:dyDescent="0.25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3.2" x14ac:dyDescent="0.25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3.2" x14ac:dyDescent="0.25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3.2" x14ac:dyDescent="0.25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3.2" x14ac:dyDescent="0.25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3.2" x14ac:dyDescent="0.25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3.2" x14ac:dyDescent="0.25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3.2" x14ac:dyDescent="0.25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3.2" x14ac:dyDescent="0.25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3.2" x14ac:dyDescent="0.25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3.2" x14ac:dyDescent="0.25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3.2" x14ac:dyDescent="0.25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3.2" x14ac:dyDescent="0.25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3.2" x14ac:dyDescent="0.25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3.2" x14ac:dyDescent="0.25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3.2" x14ac:dyDescent="0.25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3.2" x14ac:dyDescent="0.25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3.2" x14ac:dyDescent="0.25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3.2" x14ac:dyDescent="0.25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3.2" x14ac:dyDescent="0.25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3.2" x14ac:dyDescent="0.25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3.2" x14ac:dyDescent="0.25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3.2" x14ac:dyDescent="0.25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3.2" x14ac:dyDescent="0.25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3.2" x14ac:dyDescent="0.25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3.2" x14ac:dyDescent="0.25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3.2" x14ac:dyDescent="0.25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3.2" x14ac:dyDescent="0.25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3.2" x14ac:dyDescent="0.25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3.2" x14ac:dyDescent="0.25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3.2" x14ac:dyDescent="0.25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3.2" x14ac:dyDescent="0.25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3.2" x14ac:dyDescent="0.25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3.2" x14ac:dyDescent="0.25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3.2" x14ac:dyDescent="0.25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3.2" x14ac:dyDescent="0.25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3.2" x14ac:dyDescent="0.25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3.2" x14ac:dyDescent="0.25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3.2" x14ac:dyDescent="0.25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3.2" x14ac:dyDescent="0.25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3.2" x14ac:dyDescent="0.25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3.2" x14ac:dyDescent="0.25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3.2" x14ac:dyDescent="0.25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3.2" x14ac:dyDescent="0.25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3.2" x14ac:dyDescent="0.25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3.2" x14ac:dyDescent="0.25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3.2" x14ac:dyDescent="0.25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3.2" x14ac:dyDescent="0.25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3.2" x14ac:dyDescent="0.25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3.2" x14ac:dyDescent="0.25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3.2" x14ac:dyDescent="0.25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3.2" x14ac:dyDescent="0.25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3.2" x14ac:dyDescent="0.25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3.2" x14ac:dyDescent="0.25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3.2" x14ac:dyDescent="0.25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3.2" x14ac:dyDescent="0.25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3.2" x14ac:dyDescent="0.25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3.2" x14ac:dyDescent="0.25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3.2" x14ac:dyDescent="0.25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3.2" x14ac:dyDescent="0.25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3.2" x14ac:dyDescent="0.25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3.2" x14ac:dyDescent="0.25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3.2" x14ac:dyDescent="0.25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3.2" x14ac:dyDescent="0.25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3.2" x14ac:dyDescent="0.25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3.2" x14ac:dyDescent="0.25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3.2" x14ac:dyDescent="0.25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3.2" x14ac:dyDescent="0.25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3.2" x14ac:dyDescent="0.25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3.2" x14ac:dyDescent="0.25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3.2" x14ac:dyDescent="0.25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3.2" x14ac:dyDescent="0.25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3.2" x14ac:dyDescent="0.25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3.2" x14ac:dyDescent="0.25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3.2" x14ac:dyDescent="0.25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3.2" x14ac:dyDescent="0.25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3.2" x14ac:dyDescent="0.25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3.2" x14ac:dyDescent="0.25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3.2" x14ac:dyDescent="0.25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3.2" x14ac:dyDescent="0.25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3.2" x14ac:dyDescent="0.25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3.2" x14ac:dyDescent="0.25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3.2" x14ac:dyDescent="0.25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3.2" x14ac:dyDescent="0.25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3.2" x14ac:dyDescent="0.25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3.2" x14ac:dyDescent="0.25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3.2" x14ac:dyDescent="0.25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3.2" x14ac:dyDescent="0.25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3.2" x14ac:dyDescent="0.25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3.2" x14ac:dyDescent="0.25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3.2" x14ac:dyDescent="0.25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3.2" x14ac:dyDescent="0.25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3.2" x14ac:dyDescent="0.25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3.2" x14ac:dyDescent="0.25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3.2" x14ac:dyDescent="0.25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3.2" x14ac:dyDescent="0.25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3.2" x14ac:dyDescent="0.25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3.2" x14ac:dyDescent="0.25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3.2" x14ac:dyDescent="0.25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3.2" x14ac:dyDescent="0.25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3.2" x14ac:dyDescent="0.25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3.2" x14ac:dyDescent="0.25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3.2" x14ac:dyDescent="0.25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3.2" x14ac:dyDescent="0.25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3.2" x14ac:dyDescent="0.25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3.2" x14ac:dyDescent="0.25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3.2" x14ac:dyDescent="0.25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3.2" x14ac:dyDescent="0.25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3.2" x14ac:dyDescent="0.25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3.2" x14ac:dyDescent="0.25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3.2" x14ac:dyDescent="0.25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3.2" x14ac:dyDescent="0.25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3.2" x14ac:dyDescent="0.25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3.2" x14ac:dyDescent="0.25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3.2" x14ac:dyDescent="0.25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3.2" x14ac:dyDescent="0.25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3.2" x14ac:dyDescent="0.25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3.2" x14ac:dyDescent="0.25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3.2" x14ac:dyDescent="0.25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3.2" x14ac:dyDescent="0.25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3.2" x14ac:dyDescent="0.25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3.2" x14ac:dyDescent="0.25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3.2" x14ac:dyDescent="0.25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3.2" x14ac:dyDescent="0.25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3.2" x14ac:dyDescent="0.25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3.2" x14ac:dyDescent="0.25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3.2" x14ac:dyDescent="0.25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3.2" x14ac:dyDescent="0.25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3.2" x14ac:dyDescent="0.25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3.2" x14ac:dyDescent="0.25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3.2" x14ac:dyDescent="0.25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3.2" x14ac:dyDescent="0.25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3.2" x14ac:dyDescent="0.25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3.2" x14ac:dyDescent="0.25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3.2" x14ac:dyDescent="0.25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3.2" x14ac:dyDescent="0.25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3.2" x14ac:dyDescent="0.25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3.2" x14ac:dyDescent="0.25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3.2" x14ac:dyDescent="0.25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3.2" x14ac:dyDescent="0.25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3.2" x14ac:dyDescent="0.25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3.2" x14ac:dyDescent="0.25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3.2" x14ac:dyDescent="0.25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3.2" x14ac:dyDescent="0.25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3.2" x14ac:dyDescent="0.25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3.2" x14ac:dyDescent="0.25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3.2" x14ac:dyDescent="0.25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3.2" x14ac:dyDescent="0.25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3.2" x14ac:dyDescent="0.25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3.2" x14ac:dyDescent="0.25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3.2" x14ac:dyDescent="0.25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3.2" x14ac:dyDescent="0.25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3.2" x14ac:dyDescent="0.25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3.2" x14ac:dyDescent="0.25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3.2" x14ac:dyDescent="0.25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3.2" x14ac:dyDescent="0.25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3.2" x14ac:dyDescent="0.25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3.2" x14ac:dyDescent="0.25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3.2" x14ac:dyDescent="0.25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3.2" x14ac:dyDescent="0.25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3.2" x14ac:dyDescent="0.25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3.2" x14ac:dyDescent="0.25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3.2" x14ac:dyDescent="0.25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3.2" x14ac:dyDescent="0.25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3.2" x14ac:dyDescent="0.25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3.2" x14ac:dyDescent="0.25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3.2" x14ac:dyDescent="0.25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3.2" x14ac:dyDescent="0.25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3.2" x14ac:dyDescent="0.25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3.2" x14ac:dyDescent="0.25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3.2" x14ac:dyDescent="0.25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3.2" x14ac:dyDescent="0.25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3.2" x14ac:dyDescent="0.25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3.2" x14ac:dyDescent="0.25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3.2" x14ac:dyDescent="0.25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3.2" x14ac:dyDescent="0.25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3.2" x14ac:dyDescent="0.25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3.2" x14ac:dyDescent="0.25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3.2" x14ac:dyDescent="0.25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3.2" x14ac:dyDescent="0.25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3.2" x14ac:dyDescent="0.25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3.2" x14ac:dyDescent="0.25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3.2" x14ac:dyDescent="0.25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3.2" x14ac:dyDescent="0.25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3.2" x14ac:dyDescent="0.25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3.2" x14ac:dyDescent="0.25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3.2" x14ac:dyDescent="0.25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3.2" x14ac:dyDescent="0.25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3.2" x14ac:dyDescent="0.25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3.2" x14ac:dyDescent="0.25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3.2" x14ac:dyDescent="0.25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3.2" x14ac:dyDescent="0.25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3.2" x14ac:dyDescent="0.25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3.2" x14ac:dyDescent="0.25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3.2" x14ac:dyDescent="0.25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3.2" x14ac:dyDescent="0.25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3.2" x14ac:dyDescent="0.25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3.2" x14ac:dyDescent="0.25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3.2" x14ac:dyDescent="0.25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3.2" x14ac:dyDescent="0.25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3.2" x14ac:dyDescent="0.25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3.2" x14ac:dyDescent="0.25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3.2" x14ac:dyDescent="0.25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3.2" x14ac:dyDescent="0.25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3.2" x14ac:dyDescent="0.25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3.2" x14ac:dyDescent="0.25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3.2" x14ac:dyDescent="0.25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3.2" x14ac:dyDescent="0.25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3.2" x14ac:dyDescent="0.25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3.2" x14ac:dyDescent="0.25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3.2" x14ac:dyDescent="0.25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3.2" x14ac:dyDescent="0.25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3.2" x14ac:dyDescent="0.25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3.2" x14ac:dyDescent="0.25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3.2" x14ac:dyDescent="0.25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3.2" x14ac:dyDescent="0.25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3.2" x14ac:dyDescent="0.25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3.2" x14ac:dyDescent="0.25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3.2" x14ac:dyDescent="0.25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3.2" x14ac:dyDescent="0.25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3.2" x14ac:dyDescent="0.25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3.2" x14ac:dyDescent="0.25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3.2" x14ac:dyDescent="0.25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3.2" x14ac:dyDescent="0.25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3.2" x14ac:dyDescent="0.25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3.2" x14ac:dyDescent="0.25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3.2" x14ac:dyDescent="0.25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3.2" x14ac:dyDescent="0.25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3.2" x14ac:dyDescent="0.25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3.2" x14ac:dyDescent="0.25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3.2" x14ac:dyDescent="0.25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3.2" x14ac:dyDescent="0.25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3.2" x14ac:dyDescent="0.25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3.2" x14ac:dyDescent="0.25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3.2" x14ac:dyDescent="0.25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3.2" x14ac:dyDescent="0.25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3.2" x14ac:dyDescent="0.25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3.2" x14ac:dyDescent="0.25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3.2" x14ac:dyDescent="0.25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3.2" x14ac:dyDescent="0.25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3.2" x14ac:dyDescent="0.25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3.2" x14ac:dyDescent="0.25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3.2" x14ac:dyDescent="0.25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3.2" x14ac:dyDescent="0.25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3.2" x14ac:dyDescent="0.25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3.2" x14ac:dyDescent="0.25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3.2" x14ac:dyDescent="0.25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3.2" x14ac:dyDescent="0.25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3.2" x14ac:dyDescent="0.25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3.2" x14ac:dyDescent="0.25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3.2" x14ac:dyDescent="0.25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3.2" x14ac:dyDescent="0.25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3.2" x14ac:dyDescent="0.25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3.2" x14ac:dyDescent="0.25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3.2" x14ac:dyDescent="0.25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3.2" x14ac:dyDescent="0.25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3.2" x14ac:dyDescent="0.25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3.2" x14ac:dyDescent="0.25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3.2" x14ac:dyDescent="0.25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3.2" x14ac:dyDescent="0.25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3.2" x14ac:dyDescent="0.25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3.2" x14ac:dyDescent="0.25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3.2" x14ac:dyDescent="0.25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3.2" x14ac:dyDescent="0.25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3.2" x14ac:dyDescent="0.25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3.2" x14ac:dyDescent="0.25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3.2" x14ac:dyDescent="0.25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3.2" x14ac:dyDescent="0.25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3.2" x14ac:dyDescent="0.25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3.2" x14ac:dyDescent="0.25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3.2" x14ac:dyDescent="0.25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3.2" x14ac:dyDescent="0.25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3.2" x14ac:dyDescent="0.25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3.2" x14ac:dyDescent="0.25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3.2" x14ac:dyDescent="0.25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3.2" x14ac:dyDescent="0.25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3.2" x14ac:dyDescent="0.25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3.2" x14ac:dyDescent="0.25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3.2" x14ac:dyDescent="0.25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3.2" x14ac:dyDescent="0.25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3.2" x14ac:dyDescent="0.25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3.2" x14ac:dyDescent="0.25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3.2" x14ac:dyDescent="0.25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3.2" x14ac:dyDescent="0.25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3.2" x14ac:dyDescent="0.25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3.2" x14ac:dyDescent="0.25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3.2" x14ac:dyDescent="0.25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3.2" x14ac:dyDescent="0.25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3.2" x14ac:dyDescent="0.25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3.2" x14ac:dyDescent="0.25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3.2" x14ac:dyDescent="0.25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3.2" x14ac:dyDescent="0.25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3.2" x14ac:dyDescent="0.25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3.2" x14ac:dyDescent="0.25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3.2" x14ac:dyDescent="0.25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3.2" x14ac:dyDescent="0.25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3.2" x14ac:dyDescent="0.25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3.2" x14ac:dyDescent="0.25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3.2" x14ac:dyDescent="0.25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3.2" x14ac:dyDescent="0.25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3.2" x14ac:dyDescent="0.25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3.2" x14ac:dyDescent="0.25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3.2" x14ac:dyDescent="0.25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3.2" x14ac:dyDescent="0.25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3.2" x14ac:dyDescent="0.25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3.2" x14ac:dyDescent="0.25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3.2" x14ac:dyDescent="0.25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3.2" x14ac:dyDescent="0.25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3.2" x14ac:dyDescent="0.25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3.2" x14ac:dyDescent="0.25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3.2" x14ac:dyDescent="0.25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3.2" x14ac:dyDescent="0.25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3.2" x14ac:dyDescent="0.25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3.2" x14ac:dyDescent="0.25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3.2" x14ac:dyDescent="0.25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3.2" x14ac:dyDescent="0.25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3.2" x14ac:dyDescent="0.25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3.2" x14ac:dyDescent="0.25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3.2" x14ac:dyDescent="0.25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3.2" x14ac:dyDescent="0.25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3.2" x14ac:dyDescent="0.25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3.2" x14ac:dyDescent="0.25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3.2" x14ac:dyDescent="0.25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3.2" x14ac:dyDescent="0.25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3.2" x14ac:dyDescent="0.25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3.2" x14ac:dyDescent="0.25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3.2" x14ac:dyDescent="0.25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3.2" x14ac:dyDescent="0.25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3.2" x14ac:dyDescent="0.25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3.2" x14ac:dyDescent="0.25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3.2" x14ac:dyDescent="0.25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3.2" x14ac:dyDescent="0.25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3.2" x14ac:dyDescent="0.25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3.2" x14ac:dyDescent="0.25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3.2" x14ac:dyDescent="0.25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3.2" x14ac:dyDescent="0.25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3.2" x14ac:dyDescent="0.25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3.2" x14ac:dyDescent="0.25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3.2" x14ac:dyDescent="0.25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3.2" x14ac:dyDescent="0.25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3.2" x14ac:dyDescent="0.25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3.2" x14ac:dyDescent="0.25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3.2" x14ac:dyDescent="0.25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3.2" x14ac:dyDescent="0.25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3.2" x14ac:dyDescent="0.25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3.2" x14ac:dyDescent="0.25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3.2" x14ac:dyDescent="0.25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3.2" x14ac:dyDescent="0.25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3.2" x14ac:dyDescent="0.25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3.2" x14ac:dyDescent="0.25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3.2" x14ac:dyDescent="0.25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3.2" x14ac:dyDescent="0.25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3.2" x14ac:dyDescent="0.25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3.2" x14ac:dyDescent="0.25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3.2" x14ac:dyDescent="0.25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3.2" x14ac:dyDescent="0.25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3.2" x14ac:dyDescent="0.25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3.2" x14ac:dyDescent="0.25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3.2" x14ac:dyDescent="0.25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3.2" x14ac:dyDescent="0.25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3.2" x14ac:dyDescent="0.25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3.2" x14ac:dyDescent="0.25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3.2" x14ac:dyDescent="0.25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3.2" x14ac:dyDescent="0.25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3.2" x14ac:dyDescent="0.25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3.2" x14ac:dyDescent="0.25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3.2" x14ac:dyDescent="0.25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3.2" x14ac:dyDescent="0.25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3.2" x14ac:dyDescent="0.25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3.2" x14ac:dyDescent="0.25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3.2" x14ac:dyDescent="0.25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3.2" x14ac:dyDescent="0.25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3.2" x14ac:dyDescent="0.25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3.2" x14ac:dyDescent="0.25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3.2" x14ac:dyDescent="0.25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3.2" x14ac:dyDescent="0.25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3.2" x14ac:dyDescent="0.25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3.2" x14ac:dyDescent="0.25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3.2" x14ac:dyDescent="0.25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3.2" x14ac:dyDescent="0.25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3.2" x14ac:dyDescent="0.25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3.2" x14ac:dyDescent="0.25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3.2" x14ac:dyDescent="0.25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3.2" x14ac:dyDescent="0.25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3.2" x14ac:dyDescent="0.25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3.2" x14ac:dyDescent="0.25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3.2" x14ac:dyDescent="0.25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3.2" x14ac:dyDescent="0.25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3.2" x14ac:dyDescent="0.25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3.2" x14ac:dyDescent="0.25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3.2" x14ac:dyDescent="0.25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3.2" x14ac:dyDescent="0.25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3.2" x14ac:dyDescent="0.25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3.2" x14ac:dyDescent="0.25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3.2" x14ac:dyDescent="0.25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3.2" x14ac:dyDescent="0.25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3.2" x14ac:dyDescent="0.25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3.2" x14ac:dyDescent="0.25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3.2" x14ac:dyDescent="0.25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3.2" x14ac:dyDescent="0.25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3.2" x14ac:dyDescent="0.25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3.2" x14ac:dyDescent="0.25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3.2" x14ac:dyDescent="0.25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3.2" x14ac:dyDescent="0.25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3.2" x14ac:dyDescent="0.25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3.2" x14ac:dyDescent="0.25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3.2" x14ac:dyDescent="0.25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3.2" x14ac:dyDescent="0.25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3.2" x14ac:dyDescent="0.25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3.2" x14ac:dyDescent="0.25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3.2" x14ac:dyDescent="0.25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3.2" x14ac:dyDescent="0.25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3.2" x14ac:dyDescent="0.25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3.2" x14ac:dyDescent="0.25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3.2" x14ac:dyDescent="0.25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3.2" x14ac:dyDescent="0.25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3.2" x14ac:dyDescent="0.25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3.2" x14ac:dyDescent="0.25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3.2" x14ac:dyDescent="0.25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3.2" x14ac:dyDescent="0.25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3.2" x14ac:dyDescent="0.25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3.2" x14ac:dyDescent="0.25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3.2" x14ac:dyDescent="0.25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3.2" x14ac:dyDescent="0.25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3.2" x14ac:dyDescent="0.25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3.2" x14ac:dyDescent="0.25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3.2" x14ac:dyDescent="0.25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3.2" x14ac:dyDescent="0.25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3.2" x14ac:dyDescent="0.25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3.2" x14ac:dyDescent="0.25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3.2" x14ac:dyDescent="0.25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3.2" x14ac:dyDescent="0.25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3.2" x14ac:dyDescent="0.25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3.2" x14ac:dyDescent="0.25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3.2" x14ac:dyDescent="0.25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3.2" x14ac:dyDescent="0.25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3.2" x14ac:dyDescent="0.25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3.2" x14ac:dyDescent="0.25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3.2" x14ac:dyDescent="0.25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3.2" x14ac:dyDescent="0.25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3.2" x14ac:dyDescent="0.25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3.2" x14ac:dyDescent="0.25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3.2" x14ac:dyDescent="0.25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3.2" x14ac:dyDescent="0.25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3.2" x14ac:dyDescent="0.25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3.2" x14ac:dyDescent="0.25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3.2" x14ac:dyDescent="0.25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3.2" x14ac:dyDescent="0.25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3.2" x14ac:dyDescent="0.25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3.2" x14ac:dyDescent="0.25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3.2" x14ac:dyDescent="0.25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3.2" x14ac:dyDescent="0.25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3.2" x14ac:dyDescent="0.25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3.2" x14ac:dyDescent="0.25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3.2" x14ac:dyDescent="0.25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3.2" x14ac:dyDescent="0.25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3.2" x14ac:dyDescent="0.25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3.2" x14ac:dyDescent="0.25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3.2" x14ac:dyDescent="0.25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3.2" x14ac:dyDescent="0.25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3.2" x14ac:dyDescent="0.25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3.2" x14ac:dyDescent="0.25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3.2" x14ac:dyDescent="0.25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3.2" x14ac:dyDescent="0.25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3.2" x14ac:dyDescent="0.25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3.2" x14ac:dyDescent="0.25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3.2" x14ac:dyDescent="0.25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3.2" x14ac:dyDescent="0.25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3.2" x14ac:dyDescent="0.25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3.2" x14ac:dyDescent="0.25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3.2" x14ac:dyDescent="0.25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3.2" x14ac:dyDescent="0.25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3.2" x14ac:dyDescent="0.25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3.2" x14ac:dyDescent="0.25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3.2" x14ac:dyDescent="0.25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3.2" x14ac:dyDescent="0.25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3.2" x14ac:dyDescent="0.25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3.2" x14ac:dyDescent="0.25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3.2" x14ac:dyDescent="0.25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3.2" x14ac:dyDescent="0.25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3.2" x14ac:dyDescent="0.25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3.2" x14ac:dyDescent="0.25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3.2" x14ac:dyDescent="0.25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3.2" x14ac:dyDescent="0.25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3.2" x14ac:dyDescent="0.25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3.2" x14ac:dyDescent="0.25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3.2" x14ac:dyDescent="0.25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3.2" x14ac:dyDescent="0.25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3.2" x14ac:dyDescent="0.25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3.2" x14ac:dyDescent="0.25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3.2" x14ac:dyDescent="0.25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3.2" x14ac:dyDescent="0.25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3.2" x14ac:dyDescent="0.25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3.2" x14ac:dyDescent="0.25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3.2" x14ac:dyDescent="0.25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3.2" x14ac:dyDescent="0.25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3.2" x14ac:dyDescent="0.25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3.2" x14ac:dyDescent="0.25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3.2" x14ac:dyDescent="0.25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3.2" x14ac:dyDescent="0.25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3.2" x14ac:dyDescent="0.25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3.2" x14ac:dyDescent="0.25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3.2" x14ac:dyDescent="0.25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3.2" x14ac:dyDescent="0.25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3.2" x14ac:dyDescent="0.25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3.2" x14ac:dyDescent="0.25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3.2" x14ac:dyDescent="0.25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3.2" x14ac:dyDescent="0.25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3.2" x14ac:dyDescent="0.25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3.2" x14ac:dyDescent="0.25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3.2" x14ac:dyDescent="0.25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3.2" x14ac:dyDescent="0.25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3.2" x14ac:dyDescent="0.25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3.2" x14ac:dyDescent="0.25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3.2" x14ac:dyDescent="0.25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3.2" x14ac:dyDescent="0.25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3.2" x14ac:dyDescent="0.25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3.2" x14ac:dyDescent="0.25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3.2" x14ac:dyDescent="0.25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3.2" x14ac:dyDescent="0.25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3.2" x14ac:dyDescent="0.25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3.2" x14ac:dyDescent="0.25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3.2" x14ac:dyDescent="0.25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3.2" x14ac:dyDescent="0.25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3.2" x14ac:dyDescent="0.25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3.2" x14ac:dyDescent="0.25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3.2" x14ac:dyDescent="0.25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3.2" x14ac:dyDescent="0.25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3.2" x14ac:dyDescent="0.25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3.2" x14ac:dyDescent="0.25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3.2" x14ac:dyDescent="0.25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3.2" x14ac:dyDescent="0.25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3.2" x14ac:dyDescent="0.25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3.2" x14ac:dyDescent="0.25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3.2" x14ac:dyDescent="0.25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3.2" x14ac:dyDescent="0.25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3.2" x14ac:dyDescent="0.25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3.2" x14ac:dyDescent="0.25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3.2" x14ac:dyDescent="0.25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3.2" x14ac:dyDescent="0.25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3.2" x14ac:dyDescent="0.25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3.2" x14ac:dyDescent="0.25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3.2" x14ac:dyDescent="0.25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3.2" x14ac:dyDescent="0.25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3.2" x14ac:dyDescent="0.25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3.2" x14ac:dyDescent="0.25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3.2" x14ac:dyDescent="0.25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3.2" x14ac:dyDescent="0.25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3.2" x14ac:dyDescent="0.25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3.2" x14ac:dyDescent="0.25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3.2" x14ac:dyDescent="0.25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3.2" x14ac:dyDescent="0.25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3.2" x14ac:dyDescent="0.25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3.2" x14ac:dyDescent="0.25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3.2" x14ac:dyDescent="0.25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3.2" x14ac:dyDescent="0.25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3.2" x14ac:dyDescent="0.25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3.2" x14ac:dyDescent="0.25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3.2" x14ac:dyDescent="0.25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3.2" x14ac:dyDescent="0.25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3.2" x14ac:dyDescent="0.25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3.2" x14ac:dyDescent="0.25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3.2" x14ac:dyDescent="0.25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3.2" x14ac:dyDescent="0.25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3.2" x14ac:dyDescent="0.25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3.2" x14ac:dyDescent="0.25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3.2" x14ac:dyDescent="0.25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3.2" x14ac:dyDescent="0.25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3.2" x14ac:dyDescent="0.25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3.2" x14ac:dyDescent="0.25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3.2" x14ac:dyDescent="0.25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3.2" x14ac:dyDescent="0.25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3.2" x14ac:dyDescent="0.25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3.2" x14ac:dyDescent="0.25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3.2" x14ac:dyDescent="0.25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3.2" x14ac:dyDescent="0.25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3.2" x14ac:dyDescent="0.25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3.2" x14ac:dyDescent="0.25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3.2" x14ac:dyDescent="0.25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3.2" x14ac:dyDescent="0.25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3.2" x14ac:dyDescent="0.25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3.2" x14ac:dyDescent="0.25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3.2" x14ac:dyDescent="0.25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3.2" x14ac:dyDescent="0.25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3.2" x14ac:dyDescent="0.25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3.2" x14ac:dyDescent="0.25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3.2" x14ac:dyDescent="0.25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3.2" x14ac:dyDescent="0.25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3.2" x14ac:dyDescent="0.25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3.2" x14ac:dyDescent="0.25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3.2" x14ac:dyDescent="0.25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3.2" x14ac:dyDescent="0.25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3.2" x14ac:dyDescent="0.25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3.2" x14ac:dyDescent="0.25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3.2" x14ac:dyDescent="0.25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3.2" x14ac:dyDescent="0.25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3.2" x14ac:dyDescent="0.25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3.2" x14ac:dyDescent="0.25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3.2" x14ac:dyDescent="0.25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3.2" x14ac:dyDescent="0.25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3.2" x14ac:dyDescent="0.25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3.2" x14ac:dyDescent="0.25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3.2" x14ac:dyDescent="0.25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3.2" x14ac:dyDescent="0.25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3.2" x14ac:dyDescent="0.25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3.2" x14ac:dyDescent="0.25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3.2" x14ac:dyDescent="0.25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3.2" x14ac:dyDescent="0.25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3.2" x14ac:dyDescent="0.25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3.2" x14ac:dyDescent="0.25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3.2" x14ac:dyDescent="0.25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3.2" x14ac:dyDescent="0.25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3.2" x14ac:dyDescent="0.25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3.2" x14ac:dyDescent="0.25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3.2" x14ac:dyDescent="0.25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3.2" x14ac:dyDescent="0.25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3.2" x14ac:dyDescent="0.25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3.2" x14ac:dyDescent="0.25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3.2" x14ac:dyDescent="0.25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3.2" x14ac:dyDescent="0.25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3.2" x14ac:dyDescent="0.25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3.2" x14ac:dyDescent="0.25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3.2" x14ac:dyDescent="0.25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3.2" x14ac:dyDescent="0.25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3.2" x14ac:dyDescent="0.25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3.2" x14ac:dyDescent="0.25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3.2" x14ac:dyDescent="0.25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3.2" x14ac:dyDescent="0.25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3.2" x14ac:dyDescent="0.25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3.2" x14ac:dyDescent="0.25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3.2" x14ac:dyDescent="0.25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3.2" x14ac:dyDescent="0.25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3.2" x14ac:dyDescent="0.25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3.2" x14ac:dyDescent="0.25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3.2" x14ac:dyDescent="0.25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3.2" x14ac:dyDescent="0.25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3.2" x14ac:dyDescent="0.25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3.2" x14ac:dyDescent="0.25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3.2" x14ac:dyDescent="0.25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3.2" x14ac:dyDescent="0.25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3.2" x14ac:dyDescent="0.25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3.2" x14ac:dyDescent="0.25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3.2" x14ac:dyDescent="0.25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3.2" x14ac:dyDescent="0.25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3.2" x14ac:dyDescent="0.25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3.2" x14ac:dyDescent="0.25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3.2" x14ac:dyDescent="0.25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3.2" x14ac:dyDescent="0.25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3.2" x14ac:dyDescent="0.25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3.2" x14ac:dyDescent="0.25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3.2" x14ac:dyDescent="0.25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3.2" x14ac:dyDescent="0.25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3.2" x14ac:dyDescent="0.25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3.2" x14ac:dyDescent="0.25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3.2" x14ac:dyDescent="0.25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3.2" x14ac:dyDescent="0.25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3.2" x14ac:dyDescent="0.25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3.2" x14ac:dyDescent="0.25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3.2" x14ac:dyDescent="0.25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3.2" x14ac:dyDescent="0.25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3.2" x14ac:dyDescent="0.25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3.2" x14ac:dyDescent="0.25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3.2" x14ac:dyDescent="0.25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3.2" x14ac:dyDescent="0.25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3.2" x14ac:dyDescent="0.25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3.2" x14ac:dyDescent="0.25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3.2" x14ac:dyDescent="0.25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3.2" x14ac:dyDescent="0.25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3.2" x14ac:dyDescent="0.25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3.2" x14ac:dyDescent="0.25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3.2" x14ac:dyDescent="0.25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3.2" x14ac:dyDescent="0.25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3.2" x14ac:dyDescent="0.25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3.2" x14ac:dyDescent="0.25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3.2" x14ac:dyDescent="0.25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3.2" x14ac:dyDescent="0.25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3.2" x14ac:dyDescent="0.25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3.2" x14ac:dyDescent="0.25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3.2" x14ac:dyDescent="0.25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3.2" x14ac:dyDescent="0.25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3.2" x14ac:dyDescent="0.25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3.2" x14ac:dyDescent="0.25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3.2" x14ac:dyDescent="0.25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3.2" x14ac:dyDescent="0.25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3.2" x14ac:dyDescent="0.25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3.2" x14ac:dyDescent="0.25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3.2" x14ac:dyDescent="0.25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3.2" x14ac:dyDescent="0.25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3.2" x14ac:dyDescent="0.25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3.2" x14ac:dyDescent="0.25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3.2" x14ac:dyDescent="0.25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3.2" x14ac:dyDescent="0.25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3.2" x14ac:dyDescent="0.25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3.2" x14ac:dyDescent="0.25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3.2" x14ac:dyDescent="0.25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3.2" x14ac:dyDescent="0.25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3.2" x14ac:dyDescent="0.25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3.2" x14ac:dyDescent="0.25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3.2" x14ac:dyDescent="0.25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3.2" x14ac:dyDescent="0.25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3.2" x14ac:dyDescent="0.25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3.2" x14ac:dyDescent="0.25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3.2" x14ac:dyDescent="0.25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3.2" x14ac:dyDescent="0.25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3.2" x14ac:dyDescent="0.25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3.2" x14ac:dyDescent="0.25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3.2" x14ac:dyDescent="0.25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3.2" x14ac:dyDescent="0.25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3.2" x14ac:dyDescent="0.25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3.2" x14ac:dyDescent="0.25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3.2" x14ac:dyDescent="0.25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3.2" x14ac:dyDescent="0.25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3.2" x14ac:dyDescent="0.25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3.2" x14ac:dyDescent="0.25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3.2" x14ac:dyDescent="0.25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3.2" x14ac:dyDescent="0.25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3.2" x14ac:dyDescent="0.25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3.2" x14ac:dyDescent="0.25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3.2" x14ac:dyDescent="0.25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3.2" x14ac:dyDescent="0.25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3.2" x14ac:dyDescent="0.25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3.2" x14ac:dyDescent="0.25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3.2" x14ac:dyDescent="0.25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3.2" x14ac:dyDescent="0.25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3.2" x14ac:dyDescent="0.25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3.2" x14ac:dyDescent="0.25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3.2" x14ac:dyDescent="0.25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3.2" x14ac:dyDescent="0.25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3.2" x14ac:dyDescent="0.25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3.2" x14ac:dyDescent="0.25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3.2" x14ac:dyDescent="0.25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3.2" x14ac:dyDescent="0.25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3.2" x14ac:dyDescent="0.25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3.2" x14ac:dyDescent="0.25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3.2" x14ac:dyDescent="0.25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3.2" x14ac:dyDescent="0.25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3.2" x14ac:dyDescent="0.25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3.2" x14ac:dyDescent="0.25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3.2" x14ac:dyDescent="0.25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3.2" x14ac:dyDescent="0.25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3.2" x14ac:dyDescent="0.25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3.2" x14ac:dyDescent="0.25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3.2" x14ac:dyDescent="0.25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3.2" x14ac:dyDescent="0.25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3.2" x14ac:dyDescent="0.25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3.2" x14ac:dyDescent="0.25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3.2" x14ac:dyDescent="0.25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3.2" x14ac:dyDescent="0.25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3.2" x14ac:dyDescent="0.25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3.2" x14ac:dyDescent="0.25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3.2" x14ac:dyDescent="0.25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3.2" x14ac:dyDescent="0.25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3.2" x14ac:dyDescent="0.25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3.2" x14ac:dyDescent="0.25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3.2" x14ac:dyDescent="0.25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3.2" x14ac:dyDescent="0.25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3.2" x14ac:dyDescent="0.25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3.2" x14ac:dyDescent="0.25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3.2" x14ac:dyDescent="0.25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3.2" x14ac:dyDescent="0.25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3.2" x14ac:dyDescent="0.25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3.2" x14ac:dyDescent="0.25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3.2" x14ac:dyDescent="0.25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3.2" x14ac:dyDescent="0.25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3.2" x14ac:dyDescent="0.25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3.2" x14ac:dyDescent="0.25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3.2" x14ac:dyDescent="0.25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3.2" x14ac:dyDescent="0.25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3.2" x14ac:dyDescent="0.25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3.2" x14ac:dyDescent="0.25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3.2" x14ac:dyDescent="0.25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3.2" x14ac:dyDescent="0.25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3.2" x14ac:dyDescent="0.25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3.2" x14ac:dyDescent="0.25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3.2" x14ac:dyDescent="0.25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3.2" x14ac:dyDescent="0.25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3.2" x14ac:dyDescent="0.25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3.2" x14ac:dyDescent="0.25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3.2" x14ac:dyDescent="0.25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3.2" x14ac:dyDescent="0.25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3.2" x14ac:dyDescent="0.25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3.2" x14ac:dyDescent="0.25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3.2" x14ac:dyDescent="0.25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3.2" x14ac:dyDescent="0.25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3.2" x14ac:dyDescent="0.25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3.2" x14ac:dyDescent="0.25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3.2" x14ac:dyDescent="0.25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3.2" x14ac:dyDescent="0.25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3.2" x14ac:dyDescent="0.25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3.2" x14ac:dyDescent="0.25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3.2" x14ac:dyDescent="0.25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3.2" x14ac:dyDescent="0.25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3.2" x14ac:dyDescent="0.25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3.2" x14ac:dyDescent="0.25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3.2" x14ac:dyDescent="0.25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3.2" x14ac:dyDescent="0.25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3.2" x14ac:dyDescent="0.25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3.2" x14ac:dyDescent="0.25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3.2" x14ac:dyDescent="0.25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3.2" x14ac:dyDescent="0.25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3.2" x14ac:dyDescent="0.25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3.2" x14ac:dyDescent="0.25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3.2" x14ac:dyDescent="0.25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3.2" x14ac:dyDescent="0.25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3.2" x14ac:dyDescent="0.25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3.2" x14ac:dyDescent="0.25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3.2" x14ac:dyDescent="0.25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3.2" x14ac:dyDescent="0.25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3.2" x14ac:dyDescent="0.25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3.2" x14ac:dyDescent="0.25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3.2" x14ac:dyDescent="0.25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3.2" x14ac:dyDescent="0.25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3.2" x14ac:dyDescent="0.25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3.2" x14ac:dyDescent="0.25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3.2" x14ac:dyDescent="0.25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3.2" x14ac:dyDescent="0.25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3.2" x14ac:dyDescent="0.25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3.2" x14ac:dyDescent="0.25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3.2" x14ac:dyDescent="0.25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3.2" x14ac:dyDescent="0.25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3.2" x14ac:dyDescent="0.25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3.2" x14ac:dyDescent="0.25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3.2" x14ac:dyDescent="0.25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3.2" x14ac:dyDescent="0.25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3.2" x14ac:dyDescent="0.25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3.2" x14ac:dyDescent="0.25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3.2" x14ac:dyDescent="0.25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3.2" x14ac:dyDescent="0.25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3.2" x14ac:dyDescent="0.25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3.2" x14ac:dyDescent="0.25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3.2" x14ac:dyDescent="0.25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3.2" x14ac:dyDescent="0.25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3.2" x14ac:dyDescent="0.25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3.2" x14ac:dyDescent="0.25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3.2" x14ac:dyDescent="0.25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3.2" x14ac:dyDescent="0.25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3.2" x14ac:dyDescent="0.25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3.2" x14ac:dyDescent="0.25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3.2" x14ac:dyDescent="0.25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3.2" x14ac:dyDescent="0.25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3.2" x14ac:dyDescent="0.25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3.2" x14ac:dyDescent="0.25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3.2" x14ac:dyDescent="0.25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3.2" x14ac:dyDescent="0.25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3.2" x14ac:dyDescent="0.25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3.2" x14ac:dyDescent="0.25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3.2" x14ac:dyDescent="0.25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3.2" x14ac:dyDescent="0.25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3.2" x14ac:dyDescent="0.25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3.2" x14ac:dyDescent="0.25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3.2" x14ac:dyDescent="0.25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3.2" x14ac:dyDescent="0.25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3.2" x14ac:dyDescent="0.25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3.2" x14ac:dyDescent="0.25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3.2" x14ac:dyDescent="0.25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3.2" x14ac:dyDescent="0.25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3.2" x14ac:dyDescent="0.25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3.2" x14ac:dyDescent="0.25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3.2" x14ac:dyDescent="0.25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3.2" x14ac:dyDescent="0.25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3.2" x14ac:dyDescent="0.25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3.2" x14ac:dyDescent="0.25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3.2" x14ac:dyDescent="0.25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3.2" x14ac:dyDescent="0.25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3.2" x14ac:dyDescent="0.25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3.2" x14ac:dyDescent="0.25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3.2" x14ac:dyDescent="0.25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3.2" x14ac:dyDescent="0.25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3.2" x14ac:dyDescent="0.25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3.2" x14ac:dyDescent="0.25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3.2" x14ac:dyDescent="0.25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3.2" x14ac:dyDescent="0.25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3.2" x14ac:dyDescent="0.25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3.2" x14ac:dyDescent="0.25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3.2" x14ac:dyDescent="0.25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3.2" x14ac:dyDescent="0.25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3.2" x14ac:dyDescent="0.25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3.2" x14ac:dyDescent="0.25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3.2" x14ac:dyDescent="0.25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3.2" x14ac:dyDescent="0.25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3.2" x14ac:dyDescent="0.25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3.2" x14ac:dyDescent="0.25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3.2" x14ac:dyDescent="0.25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3.2" x14ac:dyDescent="0.25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3.2" x14ac:dyDescent="0.25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3.2" x14ac:dyDescent="0.25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3.2" x14ac:dyDescent="0.25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3.2" x14ac:dyDescent="0.25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3.2" x14ac:dyDescent="0.25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3.2" x14ac:dyDescent="0.25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3.2" x14ac:dyDescent="0.25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3.2" x14ac:dyDescent="0.25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3.2" x14ac:dyDescent="0.25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3.2" x14ac:dyDescent="0.25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3.2" x14ac:dyDescent="0.25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3.2" x14ac:dyDescent="0.25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3.2" x14ac:dyDescent="0.25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3.2" x14ac:dyDescent="0.25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3.2" x14ac:dyDescent="0.25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3.2" x14ac:dyDescent="0.25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3.2" x14ac:dyDescent="0.25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3.2" x14ac:dyDescent="0.25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3.2" x14ac:dyDescent="0.25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3.2" x14ac:dyDescent="0.25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3.2" x14ac:dyDescent="0.25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3.2" x14ac:dyDescent="0.25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3.2" x14ac:dyDescent="0.25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3.2" x14ac:dyDescent="0.25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3.2" x14ac:dyDescent="0.25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3.2" x14ac:dyDescent="0.25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3.2" x14ac:dyDescent="0.25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3.2" x14ac:dyDescent="0.25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3.2" x14ac:dyDescent="0.25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3.2" x14ac:dyDescent="0.25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3.2" x14ac:dyDescent="0.25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3.2" x14ac:dyDescent="0.25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3.2" x14ac:dyDescent="0.25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3.2" x14ac:dyDescent="0.25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3.2" x14ac:dyDescent="0.25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3.2" x14ac:dyDescent="0.25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3.2" x14ac:dyDescent="0.25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3.2" x14ac:dyDescent="0.25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3.2" x14ac:dyDescent="0.25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3.2" x14ac:dyDescent="0.25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3.2" x14ac:dyDescent="0.25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3.2" x14ac:dyDescent="0.25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3.2" x14ac:dyDescent="0.25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3.2" x14ac:dyDescent="0.25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3.2" x14ac:dyDescent="0.25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3.2" x14ac:dyDescent="0.25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3.2" x14ac:dyDescent="0.25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3.2" x14ac:dyDescent="0.25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3.2" x14ac:dyDescent="0.25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3.2" x14ac:dyDescent="0.25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3.2" x14ac:dyDescent="0.25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3.2" x14ac:dyDescent="0.25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3.2" x14ac:dyDescent="0.25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3.2" x14ac:dyDescent="0.25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3.2" x14ac:dyDescent="0.25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3.2" x14ac:dyDescent="0.25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3.2" x14ac:dyDescent="0.25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3.2" x14ac:dyDescent="0.25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3.2" x14ac:dyDescent="0.25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3.2" x14ac:dyDescent="0.25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3.2" x14ac:dyDescent="0.25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3.2" x14ac:dyDescent="0.25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3.2" x14ac:dyDescent="0.25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3.2" x14ac:dyDescent="0.25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3.2" x14ac:dyDescent="0.25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3.2" x14ac:dyDescent="0.25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3.2" x14ac:dyDescent="0.25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3.2" x14ac:dyDescent="0.25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3.2" x14ac:dyDescent="0.25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3.2" x14ac:dyDescent="0.25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3.2" x14ac:dyDescent="0.25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3.2" x14ac:dyDescent="0.25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3.2" x14ac:dyDescent="0.25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3.2" x14ac:dyDescent="0.25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3.2" x14ac:dyDescent="0.25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3.2" x14ac:dyDescent="0.25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3.2" x14ac:dyDescent="0.25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3.2" x14ac:dyDescent="0.25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3.2" x14ac:dyDescent="0.25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3.2" x14ac:dyDescent="0.25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3.2" x14ac:dyDescent="0.25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3.2" x14ac:dyDescent="0.25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3.2" x14ac:dyDescent="0.25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3.2" x14ac:dyDescent="0.25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3.2" x14ac:dyDescent="0.25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3.2" x14ac:dyDescent="0.25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3.2" x14ac:dyDescent="0.25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3.2" x14ac:dyDescent="0.25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3.2" x14ac:dyDescent="0.25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3.2" x14ac:dyDescent="0.25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3.2" x14ac:dyDescent="0.25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3.2" x14ac:dyDescent="0.25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3.2" x14ac:dyDescent="0.25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3.2" x14ac:dyDescent="0.25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3.2" x14ac:dyDescent="0.25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3.2" x14ac:dyDescent="0.25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3.2" x14ac:dyDescent="0.25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3.2" x14ac:dyDescent="0.25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3.2" x14ac:dyDescent="0.25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3.2" x14ac:dyDescent="0.25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3.2" x14ac:dyDescent="0.25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3.2" x14ac:dyDescent="0.25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3.2" x14ac:dyDescent="0.25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3.2" x14ac:dyDescent="0.25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3.2" x14ac:dyDescent="0.25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3.2" x14ac:dyDescent="0.25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3.2" x14ac:dyDescent="0.25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3.2" x14ac:dyDescent="0.25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3.2" x14ac:dyDescent="0.25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3.2" x14ac:dyDescent="0.25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3.2" x14ac:dyDescent="0.25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3.2" x14ac:dyDescent="0.25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3.2" x14ac:dyDescent="0.25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3.2" x14ac:dyDescent="0.25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3.2" x14ac:dyDescent="0.25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3.2" x14ac:dyDescent="0.25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3.2" x14ac:dyDescent="0.25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3.2" x14ac:dyDescent="0.25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3.2" x14ac:dyDescent="0.25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3.2" x14ac:dyDescent="0.25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3.2" x14ac:dyDescent="0.25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3.2" x14ac:dyDescent="0.25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3.2" x14ac:dyDescent="0.25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3.2" x14ac:dyDescent="0.25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3.2" x14ac:dyDescent="0.25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3.2" x14ac:dyDescent="0.25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3.2" x14ac:dyDescent="0.25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3.2" x14ac:dyDescent="0.25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3.2" x14ac:dyDescent="0.25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3.2" x14ac:dyDescent="0.25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3.2" x14ac:dyDescent="0.25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3.2" x14ac:dyDescent="0.25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3.2" x14ac:dyDescent="0.25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3.2" x14ac:dyDescent="0.25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3.2" x14ac:dyDescent="0.25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3.2" x14ac:dyDescent="0.25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3.2" x14ac:dyDescent="0.25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3.2" x14ac:dyDescent="0.25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3.2" x14ac:dyDescent="0.25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3.2" x14ac:dyDescent="0.25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3.2" x14ac:dyDescent="0.25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3.2" x14ac:dyDescent="0.25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3.2" x14ac:dyDescent="0.25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3.2" x14ac:dyDescent="0.25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3.2" x14ac:dyDescent="0.25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3.2" x14ac:dyDescent="0.25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3.2" x14ac:dyDescent="0.25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3.2" x14ac:dyDescent="0.25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3.2" x14ac:dyDescent="0.25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3.2" x14ac:dyDescent="0.25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3.2" x14ac:dyDescent="0.25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3.2" x14ac:dyDescent="0.25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3.2" x14ac:dyDescent="0.25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3.2" x14ac:dyDescent="0.25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3.2" x14ac:dyDescent="0.25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3.2" x14ac:dyDescent="0.25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3.2" x14ac:dyDescent="0.25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3.2" x14ac:dyDescent="0.25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3.2" x14ac:dyDescent="0.25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3.2" x14ac:dyDescent="0.25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3.2" x14ac:dyDescent="0.25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3.2" x14ac:dyDescent="0.25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3.2" x14ac:dyDescent="0.25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3.2" x14ac:dyDescent="0.25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3.2" x14ac:dyDescent="0.25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3.2" x14ac:dyDescent="0.25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3.2" x14ac:dyDescent="0.25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3.2" x14ac:dyDescent="0.25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3.2" x14ac:dyDescent="0.25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3.2" x14ac:dyDescent="0.25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3.2" x14ac:dyDescent="0.25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3.2" x14ac:dyDescent="0.25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3.2" x14ac:dyDescent="0.25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3.2" x14ac:dyDescent="0.25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3.2" x14ac:dyDescent="0.25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3.2" x14ac:dyDescent="0.25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3.2" x14ac:dyDescent="0.25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3.2" x14ac:dyDescent="0.25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3.2" x14ac:dyDescent="0.25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3.2" x14ac:dyDescent="0.25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3.2" x14ac:dyDescent="0.25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3.2" x14ac:dyDescent="0.25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3.2" x14ac:dyDescent="0.25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3.2" x14ac:dyDescent="0.25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3.2" x14ac:dyDescent="0.25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3.2" x14ac:dyDescent="0.25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3.2" x14ac:dyDescent="0.25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3.2" x14ac:dyDescent="0.25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3.2" x14ac:dyDescent="0.25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3.2" x14ac:dyDescent="0.25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3.2" x14ac:dyDescent="0.25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3.2" x14ac:dyDescent="0.25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3.2" x14ac:dyDescent="0.25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3.2" x14ac:dyDescent="0.25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3.2" x14ac:dyDescent="0.25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3.2" x14ac:dyDescent="0.25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3.2" x14ac:dyDescent="0.25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3.2" x14ac:dyDescent="0.25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3.2" x14ac:dyDescent="0.25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3.2" x14ac:dyDescent="0.25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3.2" x14ac:dyDescent="0.25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3.2" x14ac:dyDescent="0.25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3.2" x14ac:dyDescent="0.25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3.2" x14ac:dyDescent="0.25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3.2" x14ac:dyDescent="0.25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3.2" x14ac:dyDescent="0.25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3.2" x14ac:dyDescent="0.25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3.2" x14ac:dyDescent="0.25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3.2" x14ac:dyDescent="0.25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3.2" x14ac:dyDescent="0.25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3.2" x14ac:dyDescent="0.25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3.2" x14ac:dyDescent="0.25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3.2" x14ac:dyDescent="0.25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3.2" x14ac:dyDescent="0.25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3.2" x14ac:dyDescent="0.25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3.2" x14ac:dyDescent="0.25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3.2" x14ac:dyDescent="0.25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3.2" x14ac:dyDescent="0.25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3.2" x14ac:dyDescent="0.25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3.2" x14ac:dyDescent="0.25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3.2" x14ac:dyDescent="0.25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3.2" x14ac:dyDescent="0.25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3.2" x14ac:dyDescent="0.25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3.2" x14ac:dyDescent="0.25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3.2" x14ac:dyDescent="0.25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3.2" x14ac:dyDescent="0.25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3.2" x14ac:dyDescent="0.25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3.2" x14ac:dyDescent="0.25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3.2" x14ac:dyDescent="0.25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3.2" x14ac:dyDescent="0.25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3.2" x14ac:dyDescent="0.25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3.2" x14ac:dyDescent="0.25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3.2" x14ac:dyDescent="0.25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3.2" x14ac:dyDescent="0.25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3.2" x14ac:dyDescent="0.25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3.2" x14ac:dyDescent="0.25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3.2" x14ac:dyDescent="0.25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3.2" x14ac:dyDescent="0.25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3.2" x14ac:dyDescent="0.25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3.2" x14ac:dyDescent="0.25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3.2" x14ac:dyDescent="0.25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3.2" x14ac:dyDescent="0.25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3.2" x14ac:dyDescent="0.25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3.2" x14ac:dyDescent="0.25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3.2" x14ac:dyDescent="0.25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3.2" x14ac:dyDescent="0.25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3.2" x14ac:dyDescent="0.25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3.2" x14ac:dyDescent="0.25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3.2" x14ac:dyDescent="0.25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3.2" x14ac:dyDescent="0.25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3.2" x14ac:dyDescent="0.25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3.2" x14ac:dyDescent="0.25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3.2" x14ac:dyDescent="0.25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3.2" x14ac:dyDescent="0.25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3.2" x14ac:dyDescent="0.25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3.2" x14ac:dyDescent="0.25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3.2" x14ac:dyDescent="0.25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3.2" x14ac:dyDescent="0.25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3.2" x14ac:dyDescent="0.25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3.2" x14ac:dyDescent="0.25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3.2" x14ac:dyDescent="0.25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3.2" x14ac:dyDescent="0.25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3.2" x14ac:dyDescent="0.25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3.2" x14ac:dyDescent="0.25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3.2" x14ac:dyDescent="0.25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3.2" x14ac:dyDescent="0.25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3.2" x14ac:dyDescent="0.25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3.2" x14ac:dyDescent="0.25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3.2" x14ac:dyDescent="0.25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3.2" x14ac:dyDescent="0.25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3.2" x14ac:dyDescent="0.25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3.2" x14ac:dyDescent="0.25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3.2" x14ac:dyDescent="0.25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3.2" x14ac:dyDescent="0.25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3.2" x14ac:dyDescent="0.25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3.2" x14ac:dyDescent="0.25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3.2" x14ac:dyDescent="0.25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3.2" x14ac:dyDescent="0.25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3.2" x14ac:dyDescent="0.25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3.2" x14ac:dyDescent="0.25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3.2" x14ac:dyDescent="0.25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3.2" x14ac:dyDescent="0.25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3.2" x14ac:dyDescent="0.25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3.2" x14ac:dyDescent="0.25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3.2" x14ac:dyDescent="0.25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3.2" x14ac:dyDescent="0.25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3.2" x14ac:dyDescent="0.25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3.2" x14ac:dyDescent="0.25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3.2" x14ac:dyDescent="0.25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3.2" x14ac:dyDescent="0.25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3.2" x14ac:dyDescent="0.25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3.2" x14ac:dyDescent="0.25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3.2" x14ac:dyDescent="0.25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3.2" x14ac:dyDescent="0.25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3.2" x14ac:dyDescent="0.25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3.2" x14ac:dyDescent="0.25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3.2" x14ac:dyDescent="0.25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3.2" x14ac:dyDescent="0.25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3.2" x14ac:dyDescent="0.25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3.2" x14ac:dyDescent="0.25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3.2" x14ac:dyDescent="0.25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3.2" x14ac:dyDescent="0.25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3.2" x14ac:dyDescent="0.25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3.2" x14ac:dyDescent="0.25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3.2" x14ac:dyDescent="0.25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3.2" x14ac:dyDescent="0.25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3.2" x14ac:dyDescent="0.25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3.2" x14ac:dyDescent="0.25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3.2" x14ac:dyDescent="0.25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3.2" x14ac:dyDescent="0.25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3.2" x14ac:dyDescent="0.25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3.2" x14ac:dyDescent="0.25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3.2" x14ac:dyDescent="0.25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3.2" x14ac:dyDescent="0.25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3.2" x14ac:dyDescent="0.25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3.2" x14ac:dyDescent="0.25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3.2" x14ac:dyDescent="0.25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3.2" x14ac:dyDescent="0.25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3.2" x14ac:dyDescent="0.25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3.2" x14ac:dyDescent="0.25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3.2" x14ac:dyDescent="0.25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3.2" x14ac:dyDescent="0.25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3.2" x14ac:dyDescent="0.25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3.2" x14ac:dyDescent="0.25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3.2" x14ac:dyDescent="0.25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3.2" x14ac:dyDescent="0.25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3.2" x14ac:dyDescent="0.25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3.2" x14ac:dyDescent="0.25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3.2" x14ac:dyDescent="0.25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3.2" x14ac:dyDescent="0.25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3.2" x14ac:dyDescent="0.25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3.2" x14ac:dyDescent="0.25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3.2" x14ac:dyDescent="0.25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3.2" x14ac:dyDescent="0.25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3.2" x14ac:dyDescent="0.25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3.2" x14ac:dyDescent="0.25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3.2" x14ac:dyDescent="0.25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3.2" x14ac:dyDescent="0.25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3.2" x14ac:dyDescent="0.25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3.2" x14ac:dyDescent="0.25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3.2" x14ac:dyDescent="0.25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3.2" x14ac:dyDescent="0.25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3.2" x14ac:dyDescent="0.25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3.2" x14ac:dyDescent="0.25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3.2" x14ac:dyDescent="0.25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3.2" x14ac:dyDescent="0.25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3.2" x14ac:dyDescent="0.25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3.2" x14ac:dyDescent="0.25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3.2" x14ac:dyDescent="0.25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3.2" x14ac:dyDescent="0.25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3.2" x14ac:dyDescent="0.25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3.2" x14ac:dyDescent="0.25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3.2" x14ac:dyDescent="0.25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3.2" x14ac:dyDescent="0.25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3.2" x14ac:dyDescent="0.25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3.2" x14ac:dyDescent="0.25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3.2" x14ac:dyDescent="0.25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3.2" x14ac:dyDescent="0.25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3.2" x14ac:dyDescent="0.25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3.2" x14ac:dyDescent="0.25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3.2" x14ac:dyDescent="0.25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3.2" x14ac:dyDescent="0.25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3.2" x14ac:dyDescent="0.25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3.2" x14ac:dyDescent="0.25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3.2" x14ac:dyDescent="0.25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3.2" x14ac:dyDescent="0.25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3.2" x14ac:dyDescent="0.25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3.2" x14ac:dyDescent="0.25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3.2" x14ac:dyDescent="0.25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3.2" x14ac:dyDescent="0.25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3.2" x14ac:dyDescent="0.25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3.2" x14ac:dyDescent="0.25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3.2" x14ac:dyDescent="0.25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3.2" x14ac:dyDescent="0.25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3.2" x14ac:dyDescent="0.25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3.2" x14ac:dyDescent="0.25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3.2" x14ac:dyDescent="0.25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3.2" x14ac:dyDescent="0.25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3.2" x14ac:dyDescent="0.25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3.2" x14ac:dyDescent="0.25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3.2" x14ac:dyDescent="0.25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3.2" x14ac:dyDescent="0.25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3.2" x14ac:dyDescent="0.25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3.2" x14ac:dyDescent="0.25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3.2" x14ac:dyDescent="0.25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3.2" x14ac:dyDescent="0.25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3.2" x14ac:dyDescent="0.25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3.2" x14ac:dyDescent="0.25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3.2" x14ac:dyDescent="0.25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3.2" x14ac:dyDescent="0.25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3.2" x14ac:dyDescent="0.25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3.2" x14ac:dyDescent="0.25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3.2" x14ac:dyDescent="0.25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3.2" x14ac:dyDescent="0.25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3.2" x14ac:dyDescent="0.25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3.2" x14ac:dyDescent="0.25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3.2" x14ac:dyDescent="0.25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3.2" x14ac:dyDescent="0.25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3.2" x14ac:dyDescent="0.25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3.2" x14ac:dyDescent="0.25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3.2" x14ac:dyDescent="0.25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3.2" x14ac:dyDescent="0.25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3.2" x14ac:dyDescent="0.25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3.2" x14ac:dyDescent="0.25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3.2" x14ac:dyDescent="0.25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3.2" x14ac:dyDescent="0.25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3.2" x14ac:dyDescent="0.25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3.2" x14ac:dyDescent="0.25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3.2" x14ac:dyDescent="0.25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3.2" x14ac:dyDescent="0.25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3.2" x14ac:dyDescent="0.25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3.2" x14ac:dyDescent="0.25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3.2" x14ac:dyDescent="0.25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3.2" x14ac:dyDescent="0.25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3.2" x14ac:dyDescent="0.25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3.2" x14ac:dyDescent="0.25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3.2" x14ac:dyDescent="0.25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3.2" x14ac:dyDescent="0.25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3.2" x14ac:dyDescent="0.25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3.2" x14ac:dyDescent="0.25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3.2" x14ac:dyDescent="0.25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3.2" x14ac:dyDescent="0.25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3.2" x14ac:dyDescent="0.25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3.2" x14ac:dyDescent="0.25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3.2" x14ac:dyDescent="0.25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3.2" x14ac:dyDescent="0.25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3.2" x14ac:dyDescent="0.25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3.2" x14ac:dyDescent="0.25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3.2" x14ac:dyDescent="0.25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3.2" x14ac:dyDescent="0.25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3.2" x14ac:dyDescent="0.25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3.2" x14ac:dyDescent="0.25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3.2" x14ac:dyDescent="0.25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3.2" x14ac:dyDescent="0.25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3.2" x14ac:dyDescent="0.25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3.2" x14ac:dyDescent="0.25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3.2" x14ac:dyDescent="0.25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3.2" x14ac:dyDescent="0.25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3.2" x14ac:dyDescent="0.25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3.2" x14ac:dyDescent="0.25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3.2" x14ac:dyDescent="0.25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3.2" x14ac:dyDescent="0.25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3.2" x14ac:dyDescent="0.25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3.2" x14ac:dyDescent="0.25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3.2" x14ac:dyDescent="0.25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3.2" x14ac:dyDescent="0.25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3.2" x14ac:dyDescent="0.25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3.2" x14ac:dyDescent="0.25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3.2" x14ac:dyDescent="0.25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3.2" x14ac:dyDescent="0.25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3.2" x14ac:dyDescent="0.25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3.2" x14ac:dyDescent="0.25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3.2" x14ac:dyDescent="0.25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3.2" x14ac:dyDescent="0.25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3.2" x14ac:dyDescent="0.25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3.2" x14ac:dyDescent="0.25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3.2" x14ac:dyDescent="0.25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3.2" x14ac:dyDescent="0.25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3.2" x14ac:dyDescent="0.25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3.2" x14ac:dyDescent="0.25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3.2" x14ac:dyDescent="0.25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3.2" x14ac:dyDescent="0.25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3.2" x14ac:dyDescent="0.25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3.2" x14ac:dyDescent="0.25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3.2" x14ac:dyDescent="0.25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3.2" x14ac:dyDescent="0.25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3.2" x14ac:dyDescent="0.25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3.2" x14ac:dyDescent="0.25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3.2" x14ac:dyDescent="0.25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3.2" x14ac:dyDescent="0.25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3.2" x14ac:dyDescent="0.25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3.2" x14ac:dyDescent="0.25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3.2" x14ac:dyDescent="0.25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3.2" x14ac:dyDescent="0.25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3.2" x14ac:dyDescent="0.25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3.2" x14ac:dyDescent="0.25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3.2" x14ac:dyDescent="0.25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3.2" x14ac:dyDescent="0.25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3.2" x14ac:dyDescent="0.25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3.2" x14ac:dyDescent="0.25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3.2" x14ac:dyDescent="0.25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3.2" x14ac:dyDescent="0.25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3.2" x14ac:dyDescent="0.25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3.2" x14ac:dyDescent="0.25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3.2" x14ac:dyDescent="0.25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3.2" x14ac:dyDescent="0.25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3.2" x14ac:dyDescent="0.25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3.2" x14ac:dyDescent="0.25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3.2" x14ac:dyDescent="0.25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3.2" x14ac:dyDescent="0.25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3.2" x14ac:dyDescent="0.25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3.2" x14ac:dyDescent="0.25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3.2" x14ac:dyDescent="0.25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3.2" x14ac:dyDescent="0.25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3.2" x14ac:dyDescent="0.25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3.2" x14ac:dyDescent="0.25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3.2" x14ac:dyDescent="0.25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3.2" x14ac:dyDescent="0.25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3.2" x14ac:dyDescent="0.25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3.2" x14ac:dyDescent="0.25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3.2" x14ac:dyDescent="0.25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3.2" x14ac:dyDescent="0.25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3.2" x14ac:dyDescent="0.25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3.2" x14ac:dyDescent="0.25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3.2" x14ac:dyDescent="0.25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3.2" x14ac:dyDescent="0.25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3.2" x14ac:dyDescent="0.25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3.2" x14ac:dyDescent="0.25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3.2" x14ac:dyDescent="0.25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3.2" x14ac:dyDescent="0.25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3.2" x14ac:dyDescent="0.25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3.2" x14ac:dyDescent="0.25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3.2" x14ac:dyDescent="0.25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3.2" x14ac:dyDescent="0.25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3.2" x14ac:dyDescent="0.25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3.2" x14ac:dyDescent="0.25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3.2" x14ac:dyDescent="0.25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3.2" x14ac:dyDescent="0.25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3.2" x14ac:dyDescent="0.25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3.2" x14ac:dyDescent="0.25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3.2" x14ac:dyDescent="0.25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3.2" x14ac:dyDescent="0.25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3.2" x14ac:dyDescent="0.25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3.2" x14ac:dyDescent="0.25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3.2" x14ac:dyDescent="0.25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3.2" x14ac:dyDescent="0.25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3.2" x14ac:dyDescent="0.25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3.2" x14ac:dyDescent="0.25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3.2" x14ac:dyDescent="0.25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3.2" x14ac:dyDescent="0.25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3.2" x14ac:dyDescent="0.25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3.2" x14ac:dyDescent="0.25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3.2" x14ac:dyDescent="0.25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3.2" x14ac:dyDescent="0.25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3.2" x14ac:dyDescent="0.25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3.2" x14ac:dyDescent="0.25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3.2" x14ac:dyDescent="0.25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3.2" x14ac:dyDescent="0.25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3.2" x14ac:dyDescent="0.25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3.2" x14ac:dyDescent="0.25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3.2" x14ac:dyDescent="0.25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3.2" x14ac:dyDescent="0.25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3.2" x14ac:dyDescent="0.25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3.2" x14ac:dyDescent="0.25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3.2" x14ac:dyDescent="0.25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3.2" x14ac:dyDescent="0.25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3.2" x14ac:dyDescent="0.25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3.2" x14ac:dyDescent="0.25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3.2" x14ac:dyDescent="0.25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3.2" x14ac:dyDescent="0.25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3.2" x14ac:dyDescent="0.25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3.2" x14ac:dyDescent="0.25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3.2" x14ac:dyDescent="0.25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3.2" x14ac:dyDescent="0.25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3.2" x14ac:dyDescent="0.25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3.2" x14ac:dyDescent="0.25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3.2" x14ac:dyDescent="0.25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3.2" x14ac:dyDescent="0.25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3.2" x14ac:dyDescent="0.25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3.2" x14ac:dyDescent="0.25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3.2" x14ac:dyDescent="0.25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3.2" x14ac:dyDescent="0.25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3.2" x14ac:dyDescent="0.25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3.2" x14ac:dyDescent="0.25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3.2" x14ac:dyDescent="0.25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3.2" x14ac:dyDescent="0.25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3.2" x14ac:dyDescent="0.25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3.2" x14ac:dyDescent="0.25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3.2" x14ac:dyDescent="0.25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3.2" x14ac:dyDescent="0.25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3.2" x14ac:dyDescent="0.25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3.2" x14ac:dyDescent="0.25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3.2" x14ac:dyDescent="0.25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3.2" x14ac:dyDescent="0.25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3.2" x14ac:dyDescent="0.25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3.2" x14ac:dyDescent="0.25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3.2" x14ac:dyDescent="0.25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3.2" x14ac:dyDescent="0.25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3.2" x14ac:dyDescent="0.25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3.2" x14ac:dyDescent="0.25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3.2" x14ac:dyDescent="0.25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3.2" x14ac:dyDescent="0.25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3.2" x14ac:dyDescent="0.25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3.2" x14ac:dyDescent="0.25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3.2" x14ac:dyDescent="0.25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3.2" x14ac:dyDescent="0.25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3.2" x14ac:dyDescent="0.25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3.2" x14ac:dyDescent="0.25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3.2" x14ac:dyDescent="0.25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3.2" x14ac:dyDescent="0.25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3.2" x14ac:dyDescent="0.25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3.2" x14ac:dyDescent="0.25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3.2" x14ac:dyDescent="0.25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3.2" x14ac:dyDescent="0.25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3.2" x14ac:dyDescent="0.25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3.2" x14ac:dyDescent="0.25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3.2" x14ac:dyDescent="0.25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3.2" x14ac:dyDescent="0.25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3.2" x14ac:dyDescent="0.25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3.2" x14ac:dyDescent="0.25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3.2" x14ac:dyDescent="0.25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3.2" x14ac:dyDescent="0.25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3.2" x14ac:dyDescent="0.25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3.2" x14ac:dyDescent="0.25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3.2" x14ac:dyDescent="0.25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3.2" x14ac:dyDescent="0.25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3.2" x14ac:dyDescent="0.25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3.2" x14ac:dyDescent="0.25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3.2" x14ac:dyDescent="0.25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3.2" x14ac:dyDescent="0.25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3.2" x14ac:dyDescent="0.25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3.2" x14ac:dyDescent="0.25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3.2" x14ac:dyDescent="0.25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3.2" x14ac:dyDescent="0.25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3.2" x14ac:dyDescent="0.25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3.2" x14ac:dyDescent="0.25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3.2" x14ac:dyDescent="0.25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3.2" x14ac:dyDescent="0.25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3.2" x14ac:dyDescent="0.25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3.2" x14ac:dyDescent="0.25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3.2" x14ac:dyDescent="0.25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3.2" x14ac:dyDescent="0.25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3.2" x14ac:dyDescent="0.25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3.2" x14ac:dyDescent="0.25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3.2" x14ac:dyDescent="0.25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3.2" x14ac:dyDescent="0.25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3.2" x14ac:dyDescent="0.25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3.2" x14ac:dyDescent="0.25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3.2" x14ac:dyDescent="0.25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3.2" x14ac:dyDescent="0.25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3.2" x14ac:dyDescent="0.25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3.2" x14ac:dyDescent="0.25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3.2" x14ac:dyDescent="0.25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3.2" x14ac:dyDescent="0.25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3.2" x14ac:dyDescent="0.25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3.2" x14ac:dyDescent="0.25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3.2" x14ac:dyDescent="0.25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3.2" x14ac:dyDescent="0.25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3.2" x14ac:dyDescent="0.25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3.2" x14ac:dyDescent="0.25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3.2" x14ac:dyDescent="0.25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3.2" x14ac:dyDescent="0.25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3.2" x14ac:dyDescent="0.25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3.2" x14ac:dyDescent="0.25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3.2" x14ac:dyDescent="0.25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3.2" x14ac:dyDescent="0.25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3.2" x14ac:dyDescent="0.25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3.2" x14ac:dyDescent="0.25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3.2" x14ac:dyDescent="0.25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3.2" x14ac:dyDescent="0.25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3.2" x14ac:dyDescent="0.25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3.2" x14ac:dyDescent="0.25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3.2" x14ac:dyDescent="0.25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3.2" x14ac:dyDescent="0.25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3.2" x14ac:dyDescent="0.25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3.2" x14ac:dyDescent="0.25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3.2" x14ac:dyDescent="0.25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3.2" x14ac:dyDescent="0.25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3.2" x14ac:dyDescent="0.25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3.2" x14ac:dyDescent="0.25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3.2" x14ac:dyDescent="0.25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3.2" x14ac:dyDescent="0.25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3.2" x14ac:dyDescent="0.25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3.2" x14ac:dyDescent="0.25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3.2" x14ac:dyDescent="0.25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3.2" x14ac:dyDescent="0.25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3.2" x14ac:dyDescent="0.25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3.2" x14ac:dyDescent="0.25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3.2" x14ac:dyDescent="0.25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3.2" x14ac:dyDescent="0.25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3.2" x14ac:dyDescent="0.25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3.2" x14ac:dyDescent="0.25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3.2" x14ac:dyDescent="0.25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3.2" x14ac:dyDescent="0.25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3.2" x14ac:dyDescent="0.25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3.2" x14ac:dyDescent="0.25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3.2" x14ac:dyDescent="0.25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3.2" x14ac:dyDescent="0.25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3.2" x14ac:dyDescent="0.25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3.2" x14ac:dyDescent="0.25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3.2" x14ac:dyDescent="0.25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3.2" x14ac:dyDescent="0.25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3.2" x14ac:dyDescent="0.25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3.2" x14ac:dyDescent="0.25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3.2" x14ac:dyDescent="0.25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3.2" x14ac:dyDescent="0.25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3.2" x14ac:dyDescent="0.25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3.2" x14ac:dyDescent="0.25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3.2" x14ac:dyDescent="0.25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3.2" x14ac:dyDescent="0.25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3.2" x14ac:dyDescent="0.25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3.2" x14ac:dyDescent="0.25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3.2" x14ac:dyDescent="0.25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3.2" x14ac:dyDescent="0.25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3.2" x14ac:dyDescent="0.25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3.2" x14ac:dyDescent="0.25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3.2" x14ac:dyDescent="0.25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3.2" x14ac:dyDescent="0.25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3.2" x14ac:dyDescent="0.25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3.2" x14ac:dyDescent="0.25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3.2" x14ac:dyDescent="0.25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3.2" x14ac:dyDescent="0.25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3.2" x14ac:dyDescent="0.25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3.2" x14ac:dyDescent="0.25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3.2" x14ac:dyDescent="0.25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3.2" x14ac:dyDescent="0.25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3.2" x14ac:dyDescent="0.25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3.2" x14ac:dyDescent="0.25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3.2" x14ac:dyDescent="0.25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3.2" x14ac:dyDescent="0.25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3.2" x14ac:dyDescent="0.25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3.2" x14ac:dyDescent="0.25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3.2" x14ac:dyDescent="0.25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3.2" x14ac:dyDescent="0.25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3.2" x14ac:dyDescent="0.25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3.2" x14ac:dyDescent="0.25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3.2" x14ac:dyDescent="0.25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3.2" x14ac:dyDescent="0.25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3.2" x14ac:dyDescent="0.25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3.2" x14ac:dyDescent="0.25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3.2" x14ac:dyDescent="0.25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3.2" x14ac:dyDescent="0.25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3.2" x14ac:dyDescent="0.25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3.2" x14ac:dyDescent="0.25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3.2" x14ac:dyDescent="0.25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3.2" x14ac:dyDescent="0.25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3.2" x14ac:dyDescent="0.25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3.2" x14ac:dyDescent="0.25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3.2" x14ac:dyDescent="0.25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3.2" x14ac:dyDescent="0.25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3.2" x14ac:dyDescent="0.25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3.2" x14ac:dyDescent="0.25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3.2" x14ac:dyDescent="0.25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3.2" x14ac:dyDescent="0.25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3.2" x14ac:dyDescent="0.25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3.2" x14ac:dyDescent="0.25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3.2" x14ac:dyDescent="0.25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3.2" x14ac:dyDescent="0.25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3.2" x14ac:dyDescent="0.25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3.2" x14ac:dyDescent="0.25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3.2" x14ac:dyDescent="0.25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3.2" x14ac:dyDescent="0.25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3.2" x14ac:dyDescent="0.25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3.2" x14ac:dyDescent="0.25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3.2" x14ac:dyDescent="0.25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3.2" x14ac:dyDescent="0.25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3.2" x14ac:dyDescent="0.25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3.2" x14ac:dyDescent="0.25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3.2" x14ac:dyDescent="0.25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3.2" x14ac:dyDescent="0.25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3.2" x14ac:dyDescent="0.25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3.2" x14ac:dyDescent="0.25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3.2" x14ac:dyDescent="0.25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3.2" x14ac:dyDescent="0.25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3.2" x14ac:dyDescent="0.25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3.2" x14ac:dyDescent="0.25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3.2" x14ac:dyDescent="0.25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3.2" x14ac:dyDescent="0.25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3.2" x14ac:dyDescent="0.25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3.2" x14ac:dyDescent="0.25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3.2" x14ac:dyDescent="0.25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3.2" x14ac:dyDescent="0.25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3.2" x14ac:dyDescent="0.25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3.2" x14ac:dyDescent="0.25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3.2" x14ac:dyDescent="0.25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3.2" x14ac:dyDescent="0.25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3.2" x14ac:dyDescent="0.25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3.2" x14ac:dyDescent="0.25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3.2" x14ac:dyDescent="0.25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3.2" x14ac:dyDescent="0.25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3.2" x14ac:dyDescent="0.25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3.2" x14ac:dyDescent="0.25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3.2" x14ac:dyDescent="0.25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3.2" x14ac:dyDescent="0.25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3.2" x14ac:dyDescent="0.25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3.2" x14ac:dyDescent="0.25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3.2" x14ac:dyDescent="0.25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3.2" x14ac:dyDescent="0.25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3.2" x14ac:dyDescent="0.25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3.2" x14ac:dyDescent="0.25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3.2" x14ac:dyDescent="0.25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3.2" x14ac:dyDescent="0.25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3.2" x14ac:dyDescent="0.25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3.2" x14ac:dyDescent="0.25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3.2" x14ac:dyDescent="0.25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3.2" x14ac:dyDescent="0.25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3.2" x14ac:dyDescent="0.25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3.2" x14ac:dyDescent="0.25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3.2" x14ac:dyDescent="0.25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3.2" x14ac:dyDescent="0.25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3.2" x14ac:dyDescent="0.25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3.2" x14ac:dyDescent="0.25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3.2" x14ac:dyDescent="0.25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3.2" x14ac:dyDescent="0.25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3.2" x14ac:dyDescent="0.25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3.2" x14ac:dyDescent="0.25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3.2" x14ac:dyDescent="0.25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3.2" x14ac:dyDescent="0.25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3.2" x14ac:dyDescent="0.25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3.2" x14ac:dyDescent="0.25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3.2" x14ac:dyDescent="0.25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3.2" x14ac:dyDescent="0.25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3.2" x14ac:dyDescent="0.25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3.2" x14ac:dyDescent="0.25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3.2" x14ac:dyDescent="0.25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3.2" x14ac:dyDescent="0.25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3.2" x14ac:dyDescent="0.25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3.2" x14ac:dyDescent="0.25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3.2" x14ac:dyDescent="0.25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3.2" x14ac:dyDescent="0.25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3.2" x14ac:dyDescent="0.25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3.2" x14ac:dyDescent="0.25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3.2" x14ac:dyDescent="0.25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3.2" x14ac:dyDescent="0.25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3.2" x14ac:dyDescent="0.25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3.2" x14ac:dyDescent="0.25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3.2" x14ac:dyDescent="0.25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3.2" x14ac:dyDescent="0.25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3.2" x14ac:dyDescent="0.25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3.2" x14ac:dyDescent="0.25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3.2" x14ac:dyDescent="0.25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3.2" x14ac:dyDescent="0.25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3.2" x14ac:dyDescent="0.25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3.2" x14ac:dyDescent="0.25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3.2" x14ac:dyDescent="0.25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3.2" x14ac:dyDescent="0.25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3.2" x14ac:dyDescent="0.25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3.2" x14ac:dyDescent="0.25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3.2" x14ac:dyDescent="0.25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3.2" x14ac:dyDescent="0.25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3.2" x14ac:dyDescent="0.25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3.2" x14ac:dyDescent="0.25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3.2" x14ac:dyDescent="0.25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3.2" x14ac:dyDescent="0.25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3.2" x14ac:dyDescent="0.25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3.2" x14ac:dyDescent="0.25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3.2" x14ac:dyDescent="0.25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3.2" x14ac:dyDescent="0.25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3.2" x14ac:dyDescent="0.25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3.2" x14ac:dyDescent="0.25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3.2" x14ac:dyDescent="0.25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3.2" x14ac:dyDescent="0.25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3.2" x14ac:dyDescent="0.25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3.2" x14ac:dyDescent="0.25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3.2" x14ac:dyDescent="0.25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3.2" x14ac:dyDescent="0.25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3.2" x14ac:dyDescent="0.25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3.2" x14ac:dyDescent="0.25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3.2" x14ac:dyDescent="0.25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3.2" x14ac:dyDescent="0.25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3.2" x14ac:dyDescent="0.25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3.2" x14ac:dyDescent="0.25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3.2" x14ac:dyDescent="0.25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3.2" x14ac:dyDescent="0.25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3.2" x14ac:dyDescent="0.25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3.2" x14ac:dyDescent="0.25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3.2" x14ac:dyDescent="0.25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3.2" x14ac:dyDescent="0.25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3.2" x14ac:dyDescent="0.25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3.2" x14ac:dyDescent="0.25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3.2" x14ac:dyDescent="0.25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3.2" x14ac:dyDescent="0.25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3.2" x14ac:dyDescent="0.25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3.2" x14ac:dyDescent="0.25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3.2" x14ac:dyDescent="0.25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3.2" x14ac:dyDescent="0.25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3.2" x14ac:dyDescent="0.25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3.2" x14ac:dyDescent="0.25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3.2" x14ac:dyDescent="0.25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3.2" x14ac:dyDescent="0.25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3.2" x14ac:dyDescent="0.25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3.2" x14ac:dyDescent="0.25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3.2" x14ac:dyDescent="0.25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3.2" x14ac:dyDescent="0.25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3.2" x14ac:dyDescent="0.25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3.2" x14ac:dyDescent="0.25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3.2" x14ac:dyDescent="0.25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3.2" x14ac:dyDescent="0.25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3.2" x14ac:dyDescent="0.25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3.2" x14ac:dyDescent="0.25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3.2" x14ac:dyDescent="0.25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3.2" x14ac:dyDescent="0.25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3.2" x14ac:dyDescent="0.25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3.2" x14ac:dyDescent="0.25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3.2" x14ac:dyDescent="0.25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3.2" x14ac:dyDescent="0.25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3.2" x14ac:dyDescent="0.25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3.2" x14ac:dyDescent="0.25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3.2" x14ac:dyDescent="0.25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3.2" x14ac:dyDescent="0.25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3.2" x14ac:dyDescent="0.25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3.2" x14ac:dyDescent="0.25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3.2" x14ac:dyDescent="0.25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3.2" x14ac:dyDescent="0.25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3.2" x14ac:dyDescent="0.25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3.2" x14ac:dyDescent="0.25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3.2" x14ac:dyDescent="0.25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3.2" x14ac:dyDescent="0.25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3.2" x14ac:dyDescent="0.25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3.2" x14ac:dyDescent="0.25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3.2" x14ac:dyDescent="0.25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3.2" x14ac:dyDescent="0.25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3.2" x14ac:dyDescent="0.25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3.2" x14ac:dyDescent="0.25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3.2" x14ac:dyDescent="0.25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3.2" x14ac:dyDescent="0.25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3.2" x14ac:dyDescent="0.25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3.2" x14ac:dyDescent="0.25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3.2" x14ac:dyDescent="0.25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3.2" x14ac:dyDescent="0.25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3.2" x14ac:dyDescent="0.25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3.2" x14ac:dyDescent="0.25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3.2" x14ac:dyDescent="0.25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3.2" x14ac:dyDescent="0.25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3.2" x14ac:dyDescent="0.25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3.2" x14ac:dyDescent="0.25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3.2" x14ac:dyDescent="0.25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3.2" x14ac:dyDescent="0.25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3.2" x14ac:dyDescent="0.25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3.2" x14ac:dyDescent="0.25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3.2" x14ac:dyDescent="0.25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3.2" x14ac:dyDescent="0.25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3.2" x14ac:dyDescent="0.25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3.2" x14ac:dyDescent="0.25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3.2" x14ac:dyDescent="0.25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3.2" x14ac:dyDescent="0.25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3.2" x14ac:dyDescent="0.25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3.2" x14ac:dyDescent="0.25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3.2" x14ac:dyDescent="0.25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3.2" x14ac:dyDescent="0.25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3.2" x14ac:dyDescent="0.25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3.2" x14ac:dyDescent="0.25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3.2" x14ac:dyDescent="0.25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3.2" x14ac:dyDescent="0.25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3.2" x14ac:dyDescent="0.25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3.2" x14ac:dyDescent="0.25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3.2" x14ac:dyDescent="0.25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3.2" x14ac:dyDescent="0.25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3.2" x14ac:dyDescent="0.25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3.2" x14ac:dyDescent="0.25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3.2" x14ac:dyDescent="0.25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3.2" x14ac:dyDescent="0.25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3.2" x14ac:dyDescent="0.25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3.2" x14ac:dyDescent="0.25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3.2" x14ac:dyDescent="0.25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3.2" x14ac:dyDescent="0.25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3.2" x14ac:dyDescent="0.25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3.2" x14ac:dyDescent="0.25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3.2" x14ac:dyDescent="0.25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3.2" x14ac:dyDescent="0.25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3.2" x14ac:dyDescent="0.25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3.2" x14ac:dyDescent="0.25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3.2" x14ac:dyDescent="0.25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3.2" x14ac:dyDescent="0.25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3.2" x14ac:dyDescent="0.25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3.2" x14ac:dyDescent="0.25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3.2" x14ac:dyDescent="0.25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3.2" x14ac:dyDescent="0.25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3.2" x14ac:dyDescent="0.25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3.2" x14ac:dyDescent="0.25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3.2" x14ac:dyDescent="0.25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3.2" x14ac:dyDescent="0.25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3.2" x14ac:dyDescent="0.25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3.2" x14ac:dyDescent="0.25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3.2" x14ac:dyDescent="0.25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3.2" x14ac:dyDescent="0.25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3.2" x14ac:dyDescent="0.25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3.2" x14ac:dyDescent="0.25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3.2" x14ac:dyDescent="0.25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3.2" x14ac:dyDescent="0.25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3.2" x14ac:dyDescent="0.25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3.2" x14ac:dyDescent="0.25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3.2" x14ac:dyDescent="0.25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3.2" x14ac:dyDescent="0.25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3.2" x14ac:dyDescent="0.25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3.2" x14ac:dyDescent="0.25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3.2" x14ac:dyDescent="0.25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3.2" x14ac:dyDescent="0.25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3.2" x14ac:dyDescent="0.25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3.2" x14ac:dyDescent="0.25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3.2" x14ac:dyDescent="0.25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3.2" x14ac:dyDescent="0.25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3.2" x14ac:dyDescent="0.25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3.2" x14ac:dyDescent="0.25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3.2" x14ac:dyDescent="0.25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3.2" x14ac:dyDescent="0.25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3.2" x14ac:dyDescent="0.25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3.2" x14ac:dyDescent="0.25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3.2" x14ac:dyDescent="0.25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3.2" x14ac:dyDescent="0.25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3.2" x14ac:dyDescent="0.25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3.2" x14ac:dyDescent="0.25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3.2" x14ac:dyDescent="0.25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3.2" x14ac:dyDescent="0.25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3.2" x14ac:dyDescent="0.25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3.2" x14ac:dyDescent="0.25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3.2" x14ac:dyDescent="0.25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3.2" x14ac:dyDescent="0.25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3.2" x14ac:dyDescent="0.25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3.2" x14ac:dyDescent="0.25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3.2" x14ac:dyDescent="0.25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3.2" x14ac:dyDescent="0.25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3.2" x14ac:dyDescent="0.25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3.2" x14ac:dyDescent="0.25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3.2" x14ac:dyDescent="0.25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3.2" x14ac:dyDescent="0.25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3.2" x14ac:dyDescent="0.25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3.2" x14ac:dyDescent="0.25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3.2" x14ac:dyDescent="0.25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3.2" x14ac:dyDescent="0.25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3.2" x14ac:dyDescent="0.25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3.2" x14ac:dyDescent="0.25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3.2" x14ac:dyDescent="0.25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3.2" x14ac:dyDescent="0.25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3.2" x14ac:dyDescent="0.25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3.2" x14ac:dyDescent="0.25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3.2" x14ac:dyDescent="0.25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3.2" x14ac:dyDescent="0.25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3.2" x14ac:dyDescent="0.25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3.2" x14ac:dyDescent="0.25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3.2" x14ac:dyDescent="0.25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3.2" x14ac:dyDescent="0.25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3.2" x14ac:dyDescent="0.25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3.2" x14ac:dyDescent="0.25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3.2" x14ac:dyDescent="0.25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3.2" x14ac:dyDescent="0.25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3.2" x14ac:dyDescent="0.25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3.2" x14ac:dyDescent="0.25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3.2" x14ac:dyDescent="0.25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3.2" x14ac:dyDescent="0.25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3.2" x14ac:dyDescent="0.25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3.2" x14ac:dyDescent="0.25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3.2" x14ac:dyDescent="0.25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3.2" x14ac:dyDescent="0.25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3.2" x14ac:dyDescent="0.25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3.2" x14ac:dyDescent="0.25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3.2" x14ac:dyDescent="0.25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3.2" x14ac:dyDescent="0.25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3.2" x14ac:dyDescent="0.25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3.2" x14ac:dyDescent="0.25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3.2" x14ac:dyDescent="0.25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3.2" x14ac:dyDescent="0.25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3.2" x14ac:dyDescent="0.25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3.2" x14ac:dyDescent="0.25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3.2" x14ac:dyDescent="0.25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3.2" x14ac:dyDescent="0.25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3.2" x14ac:dyDescent="0.25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3.2" x14ac:dyDescent="0.25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3.2" x14ac:dyDescent="0.25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3.2" x14ac:dyDescent="0.25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3.2" x14ac:dyDescent="0.25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3.2" x14ac:dyDescent="0.25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3.2" x14ac:dyDescent="0.25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3.2" x14ac:dyDescent="0.25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3.2" x14ac:dyDescent="0.25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3.2" x14ac:dyDescent="0.25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3.2" x14ac:dyDescent="0.25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3.2" x14ac:dyDescent="0.25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3.2" x14ac:dyDescent="0.25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3.2" x14ac:dyDescent="0.25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3.2" x14ac:dyDescent="0.25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3.2" x14ac:dyDescent="0.25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3.2" x14ac:dyDescent="0.25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3.2" x14ac:dyDescent="0.25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3.2" x14ac:dyDescent="0.25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3.2" x14ac:dyDescent="0.25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3.2" x14ac:dyDescent="0.25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3.2" x14ac:dyDescent="0.25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3.2" x14ac:dyDescent="0.25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3.2" x14ac:dyDescent="0.25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3.2" x14ac:dyDescent="0.25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3.2" x14ac:dyDescent="0.25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3.2" x14ac:dyDescent="0.25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3.2" x14ac:dyDescent="0.25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3.2" x14ac:dyDescent="0.25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3.2" x14ac:dyDescent="0.25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3.2" x14ac:dyDescent="0.25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3.2" x14ac:dyDescent="0.25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3.2" x14ac:dyDescent="0.25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3.2" x14ac:dyDescent="0.25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3.2" x14ac:dyDescent="0.25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3.2" x14ac:dyDescent="0.25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3.2" x14ac:dyDescent="0.25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3.2" x14ac:dyDescent="0.25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3.2" x14ac:dyDescent="0.25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3.2" x14ac:dyDescent="0.25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3.2" x14ac:dyDescent="0.25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3.2" x14ac:dyDescent="0.25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3.2" x14ac:dyDescent="0.25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3.2" x14ac:dyDescent="0.25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3.2" x14ac:dyDescent="0.25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3.2" x14ac:dyDescent="0.25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3.2" x14ac:dyDescent="0.25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3.2" x14ac:dyDescent="0.25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3.2" x14ac:dyDescent="0.25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3.2" x14ac:dyDescent="0.25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3.2" x14ac:dyDescent="0.25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3.2" x14ac:dyDescent="0.25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3.2" x14ac:dyDescent="0.25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3.2" x14ac:dyDescent="0.25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3.2" x14ac:dyDescent="0.25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3.2" x14ac:dyDescent="0.25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3.2" x14ac:dyDescent="0.25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3.2" x14ac:dyDescent="0.25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3.2" x14ac:dyDescent="0.25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3.2" x14ac:dyDescent="0.25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3.2" x14ac:dyDescent="0.25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3.2" x14ac:dyDescent="0.25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3.2" x14ac:dyDescent="0.25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3.2" x14ac:dyDescent="0.25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3.2" x14ac:dyDescent="0.25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3.2" x14ac:dyDescent="0.25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3.2" x14ac:dyDescent="0.25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3.2" x14ac:dyDescent="0.25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3.2" x14ac:dyDescent="0.25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3.2" x14ac:dyDescent="0.25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3.2" x14ac:dyDescent="0.25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3.2" x14ac:dyDescent="0.25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3.2" x14ac:dyDescent="0.25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3.2" x14ac:dyDescent="0.25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3.2" x14ac:dyDescent="0.25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3.2" x14ac:dyDescent="0.25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3.2" x14ac:dyDescent="0.25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3.2" x14ac:dyDescent="0.25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3.2" x14ac:dyDescent="0.25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3.2" x14ac:dyDescent="0.25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3.2" x14ac:dyDescent="0.25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3.2" x14ac:dyDescent="0.25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3.2" x14ac:dyDescent="0.25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3.2" x14ac:dyDescent="0.25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3.2" x14ac:dyDescent="0.25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3.2" x14ac:dyDescent="0.25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3.2" x14ac:dyDescent="0.25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3.2" x14ac:dyDescent="0.25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3.2" x14ac:dyDescent="0.25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3.2" x14ac:dyDescent="0.25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3.2" x14ac:dyDescent="0.25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3.2" x14ac:dyDescent="0.25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3.2" x14ac:dyDescent="0.25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3.2" x14ac:dyDescent="0.25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3.2" x14ac:dyDescent="0.25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3.2" x14ac:dyDescent="0.25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3.2" x14ac:dyDescent="0.25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3.2" x14ac:dyDescent="0.25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3.2" x14ac:dyDescent="0.25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3.2" x14ac:dyDescent="0.25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3.2" x14ac:dyDescent="0.25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3.2" x14ac:dyDescent="0.25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3.2" x14ac:dyDescent="0.25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3.2" x14ac:dyDescent="0.25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3.2" x14ac:dyDescent="0.25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3.2" x14ac:dyDescent="0.25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3.2" x14ac:dyDescent="0.25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3.2" x14ac:dyDescent="0.25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3.2" x14ac:dyDescent="0.25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3.2" x14ac:dyDescent="0.25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3.2" x14ac:dyDescent="0.25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3.2" x14ac:dyDescent="0.25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3.2" x14ac:dyDescent="0.25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3.2" x14ac:dyDescent="0.25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3.2" x14ac:dyDescent="0.25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3.2" x14ac:dyDescent="0.25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3.2" x14ac:dyDescent="0.25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3.2" x14ac:dyDescent="0.25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3.2" x14ac:dyDescent="0.25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3.2" x14ac:dyDescent="0.25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3.2" x14ac:dyDescent="0.25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3.2" x14ac:dyDescent="0.25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3.2" x14ac:dyDescent="0.25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3.2" x14ac:dyDescent="0.25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3.2" x14ac:dyDescent="0.25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3.2" x14ac:dyDescent="0.25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3.2" x14ac:dyDescent="0.25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3.2" x14ac:dyDescent="0.25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3.2" x14ac:dyDescent="0.25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3.2" x14ac:dyDescent="0.25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3.2" x14ac:dyDescent="0.25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3.2" x14ac:dyDescent="0.25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3.2" x14ac:dyDescent="0.25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3.2" x14ac:dyDescent="0.25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3.2" x14ac:dyDescent="0.25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3.2" x14ac:dyDescent="0.25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3.2" x14ac:dyDescent="0.25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3.2" x14ac:dyDescent="0.25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3.2" x14ac:dyDescent="0.25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3.2" x14ac:dyDescent="0.25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3.2" x14ac:dyDescent="0.25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3.2" x14ac:dyDescent="0.25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3.2" x14ac:dyDescent="0.25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3.2" x14ac:dyDescent="0.25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3.2" x14ac:dyDescent="0.25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3.2" x14ac:dyDescent="0.25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3.2" x14ac:dyDescent="0.25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3.2" x14ac:dyDescent="0.25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3.2" x14ac:dyDescent="0.25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3.2" x14ac:dyDescent="0.25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3.2" x14ac:dyDescent="0.25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3.2" x14ac:dyDescent="0.25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3.2" x14ac:dyDescent="0.25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3.2" x14ac:dyDescent="0.25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3.2" x14ac:dyDescent="0.25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3.2" x14ac:dyDescent="0.25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3.2" x14ac:dyDescent="0.25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3.2" x14ac:dyDescent="0.25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3.2" x14ac:dyDescent="0.25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3.2" x14ac:dyDescent="0.25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3.2" x14ac:dyDescent="0.25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3.2" x14ac:dyDescent="0.25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3.2" x14ac:dyDescent="0.25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3.2" x14ac:dyDescent="0.25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3.2" x14ac:dyDescent="0.25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3.2" x14ac:dyDescent="0.25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3.2" x14ac:dyDescent="0.25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3.2" x14ac:dyDescent="0.25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3.2" x14ac:dyDescent="0.25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3.2" x14ac:dyDescent="0.25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3.2" x14ac:dyDescent="0.25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3.2" x14ac:dyDescent="0.25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3.2" x14ac:dyDescent="0.25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3.2" x14ac:dyDescent="0.25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3.2" x14ac:dyDescent="0.25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3.2" x14ac:dyDescent="0.25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3.2" x14ac:dyDescent="0.25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3.2" x14ac:dyDescent="0.25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3.2" x14ac:dyDescent="0.25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3.2" x14ac:dyDescent="0.25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3.2" x14ac:dyDescent="0.25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3.2" x14ac:dyDescent="0.25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3.2" x14ac:dyDescent="0.25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3.2" x14ac:dyDescent="0.25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3.2" x14ac:dyDescent="0.25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3.2" x14ac:dyDescent="0.25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3.2" x14ac:dyDescent="0.25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3.2" x14ac:dyDescent="0.25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3.2" x14ac:dyDescent="0.25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3.2" x14ac:dyDescent="0.25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3.2" x14ac:dyDescent="0.25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3.2" x14ac:dyDescent="0.25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3.2" x14ac:dyDescent="0.25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3.2" x14ac:dyDescent="0.25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3.2" x14ac:dyDescent="0.25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3.2" x14ac:dyDescent="0.25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3.2" x14ac:dyDescent="0.25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3.2" x14ac:dyDescent="0.25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3.2" x14ac:dyDescent="0.25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3.2" x14ac:dyDescent="0.25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3.2" x14ac:dyDescent="0.25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3.2" x14ac:dyDescent="0.25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3.2" x14ac:dyDescent="0.25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3.2" x14ac:dyDescent="0.25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3.2" x14ac:dyDescent="0.25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3.2" x14ac:dyDescent="0.25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3.2" x14ac:dyDescent="0.25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3.2" x14ac:dyDescent="0.25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3.2" x14ac:dyDescent="0.25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3.2" x14ac:dyDescent="0.25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3.2" x14ac:dyDescent="0.25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3.2" x14ac:dyDescent="0.25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3.2" x14ac:dyDescent="0.25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3.2" x14ac:dyDescent="0.25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3.2" x14ac:dyDescent="0.25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3.2" x14ac:dyDescent="0.25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3.2" x14ac:dyDescent="0.25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3.2" x14ac:dyDescent="0.25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3.2" x14ac:dyDescent="0.25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3.2" x14ac:dyDescent="0.25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3.2" x14ac:dyDescent="0.25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3.2" x14ac:dyDescent="0.25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3.2" x14ac:dyDescent="0.25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3.2" x14ac:dyDescent="0.25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3.2" x14ac:dyDescent="0.25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3.2" x14ac:dyDescent="0.25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3.2" x14ac:dyDescent="0.25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3.2" x14ac:dyDescent="0.25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3.2" x14ac:dyDescent="0.25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3.2" x14ac:dyDescent="0.25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3.2" x14ac:dyDescent="0.25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3.2" x14ac:dyDescent="0.25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3.2" x14ac:dyDescent="0.25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3.2" x14ac:dyDescent="0.25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3.2" x14ac:dyDescent="0.25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3.2" x14ac:dyDescent="0.25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3.2" x14ac:dyDescent="0.25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3.2" x14ac:dyDescent="0.25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3.2" x14ac:dyDescent="0.25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3.2" x14ac:dyDescent="0.25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3.2" x14ac:dyDescent="0.25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3.2" x14ac:dyDescent="0.25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3.2" x14ac:dyDescent="0.25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3.2" x14ac:dyDescent="0.25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3.2" x14ac:dyDescent="0.25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3.2" x14ac:dyDescent="0.25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3.2" x14ac:dyDescent="0.25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3.2" x14ac:dyDescent="0.25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3.2" x14ac:dyDescent="0.25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3.2" x14ac:dyDescent="0.25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3.2" x14ac:dyDescent="0.25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3.2" x14ac:dyDescent="0.25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3.2" x14ac:dyDescent="0.25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3.2" x14ac:dyDescent="0.25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3.2" x14ac:dyDescent="0.25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3.2" x14ac:dyDescent="0.25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3.2" x14ac:dyDescent="0.25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3.2" x14ac:dyDescent="0.25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3.2" x14ac:dyDescent="0.25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3.2" x14ac:dyDescent="0.25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3.2" x14ac:dyDescent="0.25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3.2" x14ac:dyDescent="0.25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3.2" x14ac:dyDescent="0.25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3.2" x14ac:dyDescent="0.25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3.2" x14ac:dyDescent="0.25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3.2" x14ac:dyDescent="0.25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3.2" x14ac:dyDescent="0.25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3.2" x14ac:dyDescent="0.25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3.2" x14ac:dyDescent="0.25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3.2" x14ac:dyDescent="0.25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3.2" x14ac:dyDescent="0.25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3.2" x14ac:dyDescent="0.25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3.2" x14ac:dyDescent="0.25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3.2" x14ac:dyDescent="0.25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3.2" x14ac:dyDescent="0.25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3.2" x14ac:dyDescent="0.25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3.2" x14ac:dyDescent="0.25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3.2" x14ac:dyDescent="0.25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3.2" x14ac:dyDescent="0.25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3.2" x14ac:dyDescent="0.25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3.2" x14ac:dyDescent="0.25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3.2" x14ac:dyDescent="0.25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3.2" x14ac:dyDescent="0.25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3.2" x14ac:dyDescent="0.25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3.2" x14ac:dyDescent="0.25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3.2" x14ac:dyDescent="0.25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3.2" x14ac:dyDescent="0.25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3.2" x14ac:dyDescent="0.25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3.2" x14ac:dyDescent="0.25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3.2" x14ac:dyDescent="0.25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3.2" x14ac:dyDescent="0.25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3.2" x14ac:dyDescent="0.25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3.2" x14ac:dyDescent="0.25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3.2" x14ac:dyDescent="0.25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3.2" x14ac:dyDescent="0.25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3.2" x14ac:dyDescent="0.25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3.2" x14ac:dyDescent="0.25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3.2" x14ac:dyDescent="0.25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3.2" x14ac:dyDescent="0.25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3.2" x14ac:dyDescent="0.25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3.2" x14ac:dyDescent="0.25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3.2" x14ac:dyDescent="0.25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3.2" x14ac:dyDescent="0.25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3.2" x14ac:dyDescent="0.25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3.2" x14ac:dyDescent="0.25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3.2" x14ac:dyDescent="0.25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3.2" x14ac:dyDescent="0.25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3.2" x14ac:dyDescent="0.25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3.2" x14ac:dyDescent="0.25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3.2" x14ac:dyDescent="0.25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3.2" x14ac:dyDescent="0.25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3.2" x14ac:dyDescent="0.25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3.2" x14ac:dyDescent="0.25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3.2" x14ac:dyDescent="0.25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3.2" x14ac:dyDescent="0.25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3.2" x14ac:dyDescent="0.25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3.2" x14ac:dyDescent="0.25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3.2" x14ac:dyDescent="0.25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3.2" x14ac:dyDescent="0.25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3.2" x14ac:dyDescent="0.25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3.2" x14ac:dyDescent="0.25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3.2" x14ac:dyDescent="0.25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3.2" x14ac:dyDescent="0.25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3.2" x14ac:dyDescent="0.25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3.2" x14ac:dyDescent="0.25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3.2" x14ac:dyDescent="0.25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3.2" x14ac:dyDescent="0.25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3.2" x14ac:dyDescent="0.25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3.2" x14ac:dyDescent="0.25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3.2" x14ac:dyDescent="0.25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3.2" x14ac:dyDescent="0.25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3.2" x14ac:dyDescent="0.25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3.2" x14ac:dyDescent="0.25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3.2" x14ac:dyDescent="0.25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3.2" x14ac:dyDescent="0.25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3.2" x14ac:dyDescent="0.25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3.2" x14ac:dyDescent="0.25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3.2" x14ac:dyDescent="0.25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3.2" x14ac:dyDescent="0.25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3.2" x14ac:dyDescent="0.25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3.2" x14ac:dyDescent="0.25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3.2" x14ac:dyDescent="0.25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3.2" x14ac:dyDescent="0.25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3.2" x14ac:dyDescent="0.25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3.2" x14ac:dyDescent="0.25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3.2" x14ac:dyDescent="0.25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3.2" x14ac:dyDescent="0.25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3.2" x14ac:dyDescent="0.25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3.2" x14ac:dyDescent="0.25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3.2" x14ac:dyDescent="0.25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3.2" x14ac:dyDescent="0.25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3.2" x14ac:dyDescent="0.25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3.2" x14ac:dyDescent="0.25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3.2" x14ac:dyDescent="0.25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3.2" x14ac:dyDescent="0.25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3.2" x14ac:dyDescent="0.25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3.2" x14ac:dyDescent="0.25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3.2" x14ac:dyDescent="0.25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3.2" x14ac:dyDescent="0.25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3.2" x14ac:dyDescent="0.25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3.2" x14ac:dyDescent="0.25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3.2" x14ac:dyDescent="0.25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3.2" x14ac:dyDescent="0.25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3.2" x14ac:dyDescent="0.25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3.2" x14ac:dyDescent="0.25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3.2" x14ac:dyDescent="0.25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3.2" x14ac:dyDescent="0.25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3.2" x14ac:dyDescent="0.25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3.2" x14ac:dyDescent="0.25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3.2" x14ac:dyDescent="0.25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3.2" x14ac:dyDescent="0.25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3.2" x14ac:dyDescent="0.25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3.2" x14ac:dyDescent="0.25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3.2" x14ac:dyDescent="0.25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3.2" x14ac:dyDescent="0.25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3.2" x14ac:dyDescent="0.25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3.2" x14ac:dyDescent="0.25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3.2" x14ac:dyDescent="0.25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3.2" x14ac:dyDescent="0.25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3.2" x14ac:dyDescent="0.25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3.2" x14ac:dyDescent="0.25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3.2" x14ac:dyDescent="0.25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3.2" x14ac:dyDescent="0.25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3.2" x14ac:dyDescent="0.25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3.2" x14ac:dyDescent="0.25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3.2" x14ac:dyDescent="0.25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3.2" x14ac:dyDescent="0.25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3.2" x14ac:dyDescent="0.25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3.2" x14ac:dyDescent="0.25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3.2" x14ac:dyDescent="0.25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3.2" x14ac:dyDescent="0.25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3.2" x14ac:dyDescent="0.25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3.2" x14ac:dyDescent="0.25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3.2" x14ac:dyDescent="0.25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3.2" x14ac:dyDescent="0.25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3.2" x14ac:dyDescent="0.25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3.2" x14ac:dyDescent="0.25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3.2" x14ac:dyDescent="0.25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3.2" x14ac:dyDescent="0.25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3.2" x14ac:dyDescent="0.25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3.2" x14ac:dyDescent="0.25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3.2" x14ac:dyDescent="0.25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3.2" x14ac:dyDescent="0.25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3.2" x14ac:dyDescent="0.25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3.2" x14ac:dyDescent="0.25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3.2" x14ac:dyDescent="0.25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3.2" x14ac:dyDescent="0.25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3.2" x14ac:dyDescent="0.25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3.2" x14ac:dyDescent="0.25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3.2" x14ac:dyDescent="0.25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3.2" x14ac:dyDescent="0.25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3.2" x14ac:dyDescent="0.25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3.2" x14ac:dyDescent="0.25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3.2" x14ac:dyDescent="0.25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3.2" x14ac:dyDescent="0.25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3.2" x14ac:dyDescent="0.25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3.2" x14ac:dyDescent="0.25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3.2" x14ac:dyDescent="0.25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3.2" x14ac:dyDescent="0.25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3.2" x14ac:dyDescent="0.25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3.2" x14ac:dyDescent="0.25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3.2" x14ac:dyDescent="0.25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3.2" x14ac:dyDescent="0.25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3.2" x14ac:dyDescent="0.25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3.2" x14ac:dyDescent="0.25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3.2" x14ac:dyDescent="0.25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3.2" x14ac:dyDescent="0.25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3.2" x14ac:dyDescent="0.25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3.2" x14ac:dyDescent="0.25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3.2" x14ac:dyDescent="0.25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3.2" x14ac:dyDescent="0.25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3.2" x14ac:dyDescent="0.25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3.2" x14ac:dyDescent="0.25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3.2" x14ac:dyDescent="0.25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3.2" x14ac:dyDescent="0.25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3.2" x14ac:dyDescent="0.25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3.2" x14ac:dyDescent="0.25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3.2" x14ac:dyDescent="0.25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3.2" x14ac:dyDescent="0.25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3.2" x14ac:dyDescent="0.25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3.2" x14ac:dyDescent="0.25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3.2" x14ac:dyDescent="0.25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3.2" x14ac:dyDescent="0.25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3.2" x14ac:dyDescent="0.25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3.2" x14ac:dyDescent="0.25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3.2" x14ac:dyDescent="0.25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3.2" x14ac:dyDescent="0.25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3.2" x14ac:dyDescent="0.25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3.2" x14ac:dyDescent="0.25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3.2" x14ac:dyDescent="0.25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3.2" x14ac:dyDescent="0.25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3.2" x14ac:dyDescent="0.25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3.2" x14ac:dyDescent="0.25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3.2" x14ac:dyDescent="0.25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3.2" x14ac:dyDescent="0.25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3.2" x14ac:dyDescent="0.25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3.2" x14ac:dyDescent="0.25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3.2" x14ac:dyDescent="0.25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3.2" x14ac:dyDescent="0.25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3.2" x14ac:dyDescent="0.25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3.2" x14ac:dyDescent="0.25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3.2" x14ac:dyDescent="0.25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3.2" x14ac:dyDescent="0.25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3.2" x14ac:dyDescent="0.25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3.2" x14ac:dyDescent="0.25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3.2" x14ac:dyDescent="0.25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3.2" x14ac:dyDescent="0.25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3.2" x14ac:dyDescent="0.25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3.2" x14ac:dyDescent="0.25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3.2" x14ac:dyDescent="0.25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3.2" x14ac:dyDescent="0.25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3.2" x14ac:dyDescent="0.25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3.2" x14ac:dyDescent="0.25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3.2" x14ac:dyDescent="0.25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3.2" x14ac:dyDescent="0.25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3.2" x14ac:dyDescent="0.25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3.2" x14ac:dyDescent="0.25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3.2" x14ac:dyDescent="0.25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3.2" x14ac:dyDescent="0.25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3.2" x14ac:dyDescent="0.25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3.2" x14ac:dyDescent="0.25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3.2" x14ac:dyDescent="0.25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3.2" x14ac:dyDescent="0.25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3.2" x14ac:dyDescent="0.25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3.2" x14ac:dyDescent="0.25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3.2" x14ac:dyDescent="0.25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3.2" x14ac:dyDescent="0.25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3.2" x14ac:dyDescent="0.25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3.2" x14ac:dyDescent="0.25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3.2" x14ac:dyDescent="0.25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3.2" x14ac:dyDescent="0.25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3.2" x14ac:dyDescent="0.25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3.2" x14ac:dyDescent="0.25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3.2" x14ac:dyDescent="0.25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3.2" x14ac:dyDescent="0.25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3.2" x14ac:dyDescent="0.25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3.2" x14ac:dyDescent="0.25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3.2" x14ac:dyDescent="0.25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3.2" x14ac:dyDescent="0.25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3.2" x14ac:dyDescent="0.25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3.2" x14ac:dyDescent="0.25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3.2" x14ac:dyDescent="0.25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3.2" x14ac:dyDescent="0.25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3.2" x14ac:dyDescent="0.25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3.2" x14ac:dyDescent="0.25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3.2" x14ac:dyDescent="0.25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3.2" x14ac:dyDescent="0.25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3.2" x14ac:dyDescent="0.25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3.2" x14ac:dyDescent="0.25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3.2" x14ac:dyDescent="0.25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3.2" x14ac:dyDescent="0.25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3.2" x14ac:dyDescent="0.25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3.2" x14ac:dyDescent="0.25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3.2" x14ac:dyDescent="0.25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3.2" x14ac:dyDescent="0.25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3.2" x14ac:dyDescent="0.25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3.2" x14ac:dyDescent="0.25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3.2" x14ac:dyDescent="0.25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3.2" x14ac:dyDescent="0.25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3.2" x14ac:dyDescent="0.25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3.2" x14ac:dyDescent="0.25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3.2" x14ac:dyDescent="0.25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3.2" x14ac:dyDescent="0.25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3.2" x14ac:dyDescent="0.25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3.2" x14ac:dyDescent="0.25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3.2" x14ac:dyDescent="0.25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3.2" x14ac:dyDescent="0.25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3.2" x14ac:dyDescent="0.25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3.2" x14ac:dyDescent="0.25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3.2" x14ac:dyDescent="0.25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3.2" x14ac:dyDescent="0.25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3.2" x14ac:dyDescent="0.25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3.2" x14ac:dyDescent="0.25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3.2" x14ac:dyDescent="0.25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3.2" x14ac:dyDescent="0.25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3.2" x14ac:dyDescent="0.25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3.2" x14ac:dyDescent="0.25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3.2" x14ac:dyDescent="0.25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3.2" x14ac:dyDescent="0.25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3.2" x14ac:dyDescent="0.25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3.2" x14ac:dyDescent="0.25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3.2" x14ac:dyDescent="0.25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3.2" x14ac:dyDescent="0.25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3.2" x14ac:dyDescent="0.25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3.2" x14ac:dyDescent="0.25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3.2" x14ac:dyDescent="0.25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3.2" x14ac:dyDescent="0.25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3.2" x14ac:dyDescent="0.25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3.2" x14ac:dyDescent="0.25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3.2" x14ac:dyDescent="0.25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3.2" x14ac:dyDescent="0.25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3.2" x14ac:dyDescent="0.25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3.2" x14ac:dyDescent="0.25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3.2" x14ac:dyDescent="0.25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3.2" x14ac:dyDescent="0.25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3.2" x14ac:dyDescent="0.25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3.2" x14ac:dyDescent="0.25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3.2" x14ac:dyDescent="0.25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3.2" x14ac:dyDescent="0.25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3.2" x14ac:dyDescent="0.25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3.2" x14ac:dyDescent="0.25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3.2" x14ac:dyDescent="0.25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3.2" x14ac:dyDescent="0.25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3.2" x14ac:dyDescent="0.25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3.2" x14ac:dyDescent="0.25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3.2" x14ac:dyDescent="0.25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3.2" x14ac:dyDescent="0.25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3.2" x14ac:dyDescent="0.25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3.2" x14ac:dyDescent="0.25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3.2" x14ac:dyDescent="0.25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3.2" x14ac:dyDescent="0.25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3.2" x14ac:dyDescent="0.25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3.2" x14ac:dyDescent="0.25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3.2" x14ac:dyDescent="0.25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3.2" x14ac:dyDescent="0.25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3.2" x14ac:dyDescent="0.25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3.2" x14ac:dyDescent="0.25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3.2" x14ac:dyDescent="0.25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3.2" x14ac:dyDescent="0.25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3.2" x14ac:dyDescent="0.25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3.2" x14ac:dyDescent="0.25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3.2" x14ac:dyDescent="0.25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3.2" x14ac:dyDescent="0.25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3.2" x14ac:dyDescent="0.25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3.2" x14ac:dyDescent="0.25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3.2" x14ac:dyDescent="0.25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3.2" x14ac:dyDescent="0.25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3.2" x14ac:dyDescent="0.25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3.2" x14ac:dyDescent="0.25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3.2" x14ac:dyDescent="0.25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3.2" x14ac:dyDescent="0.25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3.2" x14ac:dyDescent="0.25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3.2" x14ac:dyDescent="0.25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3.2" x14ac:dyDescent="0.25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3.2" x14ac:dyDescent="0.25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3.2" x14ac:dyDescent="0.25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3.2" x14ac:dyDescent="0.25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3.2" x14ac:dyDescent="0.25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3.2" x14ac:dyDescent="0.25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3.2" x14ac:dyDescent="0.25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3.2" x14ac:dyDescent="0.25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3.2" x14ac:dyDescent="0.25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3.2" x14ac:dyDescent="0.25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3.2" x14ac:dyDescent="0.25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3.2" x14ac:dyDescent="0.25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3.2" x14ac:dyDescent="0.25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3.2" x14ac:dyDescent="0.25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3.2" x14ac:dyDescent="0.25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3.2" x14ac:dyDescent="0.25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3.2" x14ac:dyDescent="0.25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3.2" x14ac:dyDescent="0.25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3.2" x14ac:dyDescent="0.25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3.2" x14ac:dyDescent="0.25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3.2" x14ac:dyDescent="0.25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3.2" x14ac:dyDescent="0.25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3.2" x14ac:dyDescent="0.25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3.2" x14ac:dyDescent="0.25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3.2" x14ac:dyDescent="0.25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3.2" x14ac:dyDescent="0.25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3.2" x14ac:dyDescent="0.25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3.2" x14ac:dyDescent="0.25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3.2" x14ac:dyDescent="0.25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3.2" x14ac:dyDescent="0.25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3.2" x14ac:dyDescent="0.25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3.2" x14ac:dyDescent="0.25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3.2" x14ac:dyDescent="0.25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3.2" x14ac:dyDescent="0.25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3.2" x14ac:dyDescent="0.25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3.2" x14ac:dyDescent="0.25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3.2" x14ac:dyDescent="0.25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3.2" x14ac:dyDescent="0.25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3.2" x14ac:dyDescent="0.25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3.2" x14ac:dyDescent="0.25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3.2" x14ac:dyDescent="0.25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3.2" x14ac:dyDescent="0.25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3.2" x14ac:dyDescent="0.25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3.2" x14ac:dyDescent="0.25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3.2" x14ac:dyDescent="0.25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3.2" x14ac:dyDescent="0.25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3.2" x14ac:dyDescent="0.25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3.2" x14ac:dyDescent="0.25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3.2" x14ac:dyDescent="0.25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3.2" x14ac:dyDescent="0.25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3.2" x14ac:dyDescent="0.25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3.2" x14ac:dyDescent="0.25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3.2" x14ac:dyDescent="0.25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3.2" x14ac:dyDescent="0.25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3.2" x14ac:dyDescent="0.25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3.2" x14ac:dyDescent="0.25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3.2" x14ac:dyDescent="0.25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3.2" x14ac:dyDescent="0.25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3.2" x14ac:dyDescent="0.25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3.2" x14ac:dyDescent="0.25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3.2" x14ac:dyDescent="0.25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3.2" x14ac:dyDescent="0.25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3.2" x14ac:dyDescent="0.25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3.2" x14ac:dyDescent="0.25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3.2" x14ac:dyDescent="0.25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3.2" x14ac:dyDescent="0.25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3.2" x14ac:dyDescent="0.25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3.2" x14ac:dyDescent="0.25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3.2" x14ac:dyDescent="0.25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3.2" x14ac:dyDescent="0.25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3.2" x14ac:dyDescent="0.25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3.2" x14ac:dyDescent="0.25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3.2" x14ac:dyDescent="0.25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3.2" x14ac:dyDescent="0.25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3.2" x14ac:dyDescent="0.25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3.2" x14ac:dyDescent="0.25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3.2" x14ac:dyDescent="0.25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3.2" x14ac:dyDescent="0.25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3.2" x14ac:dyDescent="0.25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3.2" x14ac:dyDescent="0.25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3.2" x14ac:dyDescent="0.25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3.2" x14ac:dyDescent="0.25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3.2" x14ac:dyDescent="0.25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3.2" x14ac:dyDescent="0.25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3.2" x14ac:dyDescent="0.25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3.2" x14ac:dyDescent="0.25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3.2" x14ac:dyDescent="0.25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3.2" x14ac:dyDescent="0.25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3.2" x14ac:dyDescent="0.25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3.2" x14ac:dyDescent="0.25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3.2" x14ac:dyDescent="0.25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3.2" x14ac:dyDescent="0.25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3.2" x14ac:dyDescent="0.25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3.2" x14ac:dyDescent="0.25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3.2" x14ac:dyDescent="0.25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3.2" x14ac:dyDescent="0.25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3.2" x14ac:dyDescent="0.25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3.2" x14ac:dyDescent="0.25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3.2" x14ac:dyDescent="0.25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3.2" x14ac:dyDescent="0.25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3.2" x14ac:dyDescent="0.25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3.2" x14ac:dyDescent="0.25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3.2" x14ac:dyDescent="0.25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3.2" x14ac:dyDescent="0.25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3.2" x14ac:dyDescent="0.25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3.2" x14ac:dyDescent="0.25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3.2" x14ac:dyDescent="0.25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3.2" x14ac:dyDescent="0.25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3.2" x14ac:dyDescent="0.25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3.2" x14ac:dyDescent="0.25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3.2" x14ac:dyDescent="0.25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3.2" x14ac:dyDescent="0.25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3.2" x14ac:dyDescent="0.25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3.2" x14ac:dyDescent="0.25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3.2" x14ac:dyDescent="0.25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3.2" x14ac:dyDescent="0.25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3.2" x14ac:dyDescent="0.25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3.2" x14ac:dyDescent="0.25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3.2" x14ac:dyDescent="0.25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3.2" x14ac:dyDescent="0.25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3.2" x14ac:dyDescent="0.25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3.2" x14ac:dyDescent="0.25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3.2" x14ac:dyDescent="0.25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3.2" x14ac:dyDescent="0.25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3.2" x14ac:dyDescent="0.25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3.2" x14ac:dyDescent="0.25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3.2" x14ac:dyDescent="0.25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3.2" x14ac:dyDescent="0.25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3.2" x14ac:dyDescent="0.25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3.2" x14ac:dyDescent="0.25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3.2" x14ac:dyDescent="0.25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3.2" x14ac:dyDescent="0.25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3.2" x14ac:dyDescent="0.25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3.2" x14ac:dyDescent="0.25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3.2" x14ac:dyDescent="0.25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3.2" x14ac:dyDescent="0.25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3.2" x14ac:dyDescent="0.25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3.2" x14ac:dyDescent="0.25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3.2" x14ac:dyDescent="0.25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3.2" x14ac:dyDescent="0.25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3.2" x14ac:dyDescent="0.25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3.2" x14ac:dyDescent="0.25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3.2" x14ac:dyDescent="0.25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3.2" x14ac:dyDescent="0.25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3.2" x14ac:dyDescent="0.25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3.2" x14ac:dyDescent="0.25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3.2" x14ac:dyDescent="0.25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3.2" x14ac:dyDescent="0.25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3.2" x14ac:dyDescent="0.25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3.2" x14ac:dyDescent="0.25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3.2" x14ac:dyDescent="0.25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3.2" x14ac:dyDescent="0.25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3.2" x14ac:dyDescent="0.25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3.2" x14ac:dyDescent="0.25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3.2" x14ac:dyDescent="0.25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3.2" x14ac:dyDescent="0.25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3.2" x14ac:dyDescent="0.25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3.2" x14ac:dyDescent="0.25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3.2" x14ac:dyDescent="0.25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3.2" x14ac:dyDescent="0.25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3.2" x14ac:dyDescent="0.25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3.2" x14ac:dyDescent="0.25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3.2" x14ac:dyDescent="0.25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3.2" x14ac:dyDescent="0.25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3.2" x14ac:dyDescent="0.25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3.2" x14ac:dyDescent="0.25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3.2" x14ac:dyDescent="0.25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3.2" x14ac:dyDescent="0.25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3.2" x14ac:dyDescent="0.25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3.2" x14ac:dyDescent="0.25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3.2" x14ac:dyDescent="0.25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3.2" x14ac:dyDescent="0.25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3.2" x14ac:dyDescent="0.25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3.2" x14ac:dyDescent="0.25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3.2" x14ac:dyDescent="0.25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3.2" x14ac:dyDescent="0.25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3.2" x14ac:dyDescent="0.25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3.2" x14ac:dyDescent="0.25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3.2" x14ac:dyDescent="0.25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3.2" x14ac:dyDescent="0.25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3.2" x14ac:dyDescent="0.25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3.2" x14ac:dyDescent="0.25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3.2" x14ac:dyDescent="0.25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3.2" x14ac:dyDescent="0.25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3.2" x14ac:dyDescent="0.25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3.2" x14ac:dyDescent="0.25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3.2" x14ac:dyDescent="0.25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3.2" x14ac:dyDescent="0.25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3.2" x14ac:dyDescent="0.25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3.2" x14ac:dyDescent="0.25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3.2" x14ac:dyDescent="0.25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3.2" x14ac:dyDescent="0.25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3.2" x14ac:dyDescent="0.25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3.2" x14ac:dyDescent="0.25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3.2" x14ac:dyDescent="0.25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3.2" x14ac:dyDescent="0.25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3.2" x14ac:dyDescent="0.25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3.2" x14ac:dyDescent="0.25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3.2" x14ac:dyDescent="0.25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3.2" x14ac:dyDescent="0.25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3.2" x14ac:dyDescent="0.25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3.2" x14ac:dyDescent="0.25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3.2" x14ac:dyDescent="0.25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3.2" x14ac:dyDescent="0.25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3.2" x14ac:dyDescent="0.25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3.2" x14ac:dyDescent="0.25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3.2" x14ac:dyDescent="0.25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3.2" x14ac:dyDescent="0.25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3.2" x14ac:dyDescent="0.25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3.2" x14ac:dyDescent="0.25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3.2" x14ac:dyDescent="0.25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3.2" x14ac:dyDescent="0.25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3.2" x14ac:dyDescent="0.25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3.2" x14ac:dyDescent="0.25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3.2" x14ac:dyDescent="0.25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3.2" x14ac:dyDescent="0.25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3.2" x14ac:dyDescent="0.25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3.2" x14ac:dyDescent="0.25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3.2" x14ac:dyDescent="0.25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3.2" x14ac:dyDescent="0.25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3.2" x14ac:dyDescent="0.25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3.2" x14ac:dyDescent="0.25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3.2" x14ac:dyDescent="0.25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3.2" x14ac:dyDescent="0.25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3.2" x14ac:dyDescent="0.25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3.2" x14ac:dyDescent="0.25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3.2" x14ac:dyDescent="0.25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3.2" x14ac:dyDescent="0.25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3.2" x14ac:dyDescent="0.25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3.2" x14ac:dyDescent="0.25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3.2" x14ac:dyDescent="0.25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3.2" x14ac:dyDescent="0.25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3.2" x14ac:dyDescent="0.25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3.2" x14ac:dyDescent="0.25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3.2" x14ac:dyDescent="0.25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3.2" x14ac:dyDescent="0.25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3.2" x14ac:dyDescent="0.25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3.2" x14ac:dyDescent="0.25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3.2" x14ac:dyDescent="0.25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3.2" x14ac:dyDescent="0.25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3.2" x14ac:dyDescent="0.25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3.2" x14ac:dyDescent="0.25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3.2" x14ac:dyDescent="0.25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3.2" x14ac:dyDescent="0.25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3.2" x14ac:dyDescent="0.25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3.2" x14ac:dyDescent="0.25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3.2" x14ac:dyDescent="0.25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3.2" x14ac:dyDescent="0.25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3.2" x14ac:dyDescent="0.25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3.2" x14ac:dyDescent="0.25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3.2" x14ac:dyDescent="0.25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3.2" x14ac:dyDescent="0.25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3.2" x14ac:dyDescent="0.25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3.2" x14ac:dyDescent="0.25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3.2" x14ac:dyDescent="0.25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3.2" x14ac:dyDescent="0.25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3.2" x14ac:dyDescent="0.25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3.2" x14ac:dyDescent="0.25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3.2" x14ac:dyDescent="0.25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3.2" x14ac:dyDescent="0.25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3.2" x14ac:dyDescent="0.25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3.2" x14ac:dyDescent="0.25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3.2" x14ac:dyDescent="0.25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3.2" x14ac:dyDescent="0.25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3.2" x14ac:dyDescent="0.25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3.2" x14ac:dyDescent="0.25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3.2" x14ac:dyDescent="0.25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3.2" x14ac:dyDescent="0.25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3.2" x14ac:dyDescent="0.25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3.2" x14ac:dyDescent="0.25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3.2" x14ac:dyDescent="0.25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3.2" x14ac:dyDescent="0.25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3.2" x14ac:dyDescent="0.25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3.2" x14ac:dyDescent="0.25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3.2" x14ac:dyDescent="0.25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3.2" x14ac:dyDescent="0.25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3.2" x14ac:dyDescent="0.25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3.2" x14ac:dyDescent="0.25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3.2" x14ac:dyDescent="0.25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3.2" x14ac:dyDescent="0.25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3.2" x14ac:dyDescent="0.25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3.2" x14ac:dyDescent="0.25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3.2" x14ac:dyDescent="0.25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3.2" x14ac:dyDescent="0.25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3.2" x14ac:dyDescent="0.25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3.2" x14ac:dyDescent="0.25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3.2" x14ac:dyDescent="0.25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3.2" x14ac:dyDescent="0.25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3.2" x14ac:dyDescent="0.25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3.2" x14ac:dyDescent="0.25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3.2" x14ac:dyDescent="0.25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3.2" x14ac:dyDescent="0.25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3.2" x14ac:dyDescent="0.25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3.2" x14ac:dyDescent="0.25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3.2" x14ac:dyDescent="0.25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3.2" x14ac:dyDescent="0.25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3.2" x14ac:dyDescent="0.25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3.2" x14ac:dyDescent="0.25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3.2" x14ac:dyDescent="0.25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3.2" x14ac:dyDescent="0.25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3.2" x14ac:dyDescent="0.25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3.2" x14ac:dyDescent="0.25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3.2" x14ac:dyDescent="0.25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3.2" x14ac:dyDescent="0.25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3.2" x14ac:dyDescent="0.25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3.2" x14ac:dyDescent="0.25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3.2" x14ac:dyDescent="0.25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3.2" x14ac:dyDescent="0.25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3.2" x14ac:dyDescent="0.25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3.2" x14ac:dyDescent="0.25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3.2" x14ac:dyDescent="0.25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3.2" x14ac:dyDescent="0.25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3.2" x14ac:dyDescent="0.25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3.2" x14ac:dyDescent="0.25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3.2" x14ac:dyDescent="0.25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3.2" x14ac:dyDescent="0.25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3.2" x14ac:dyDescent="0.25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3.2" x14ac:dyDescent="0.25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3.2" x14ac:dyDescent="0.25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3.2" x14ac:dyDescent="0.25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3.2" x14ac:dyDescent="0.25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3.2" x14ac:dyDescent="0.25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3.2" x14ac:dyDescent="0.25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3.2" x14ac:dyDescent="0.25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3.2" x14ac:dyDescent="0.25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3.2" x14ac:dyDescent="0.25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3.2" x14ac:dyDescent="0.25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3.2" x14ac:dyDescent="0.25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3.2" x14ac:dyDescent="0.25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3.2" x14ac:dyDescent="0.25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3.2" x14ac:dyDescent="0.25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3.2" x14ac:dyDescent="0.25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3.2" x14ac:dyDescent="0.25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3.2" x14ac:dyDescent="0.25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3.2" x14ac:dyDescent="0.25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3.2" x14ac:dyDescent="0.25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3.2" x14ac:dyDescent="0.25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3.2" x14ac:dyDescent="0.25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3.2" x14ac:dyDescent="0.25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3.2" x14ac:dyDescent="0.25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3.2" x14ac:dyDescent="0.25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3.2" x14ac:dyDescent="0.25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3.2" x14ac:dyDescent="0.25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3.2" x14ac:dyDescent="0.25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3.2" x14ac:dyDescent="0.25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3.2" x14ac:dyDescent="0.25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3.2" x14ac:dyDescent="0.25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3.2" x14ac:dyDescent="0.25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3.2" x14ac:dyDescent="0.25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3.2" x14ac:dyDescent="0.25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3.2" x14ac:dyDescent="0.25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3.2" x14ac:dyDescent="0.25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3.2" x14ac:dyDescent="0.25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3.2" x14ac:dyDescent="0.25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3.2" x14ac:dyDescent="0.25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3.2" x14ac:dyDescent="0.25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3.2" x14ac:dyDescent="0.25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3.2" x14ac:dyDescent="0.25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3.2" x14ac:dyDescent="0.25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3.2" x14ac:dyDescent="0.25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3.2" x14ac:dyDescent="0.25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3.2" x14ac:dyDescent="0.25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3.2" x14ac:dyDescent="0.25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3.2" x14ac:dyDescent="0.25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3.2" x14ac:dyDescent="0.25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3.2" x14ac:dyDescent="0.25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3.2" x14ac:dyDescent="0.25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3.2" x14ac:dyDescent="0.25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3.2" x14ac:dyDescent="0.25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3.2" x14ac:dyDescent="0.25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3.2" x14ac:dyDescent="0.25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3.2" x14ac:dyDescent="0.25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3.2" x14ac:dyDescent="0.25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3.2" x14ac:dyDescent="0.25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3.2" x14ac:dyDescent="0.25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3.2" x14ac:dyDescent="0.25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3.2" x14ac:dyDescent="0.25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3.2" x14ac:dyDescent="0.25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3.2" x14ac:dyDescent="0.25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3.2" x14ac:dyDescent="0.25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3.2" x14ac:dyDescent="0.25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3.2" x14ac:dyDescent="0.25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3.2" x14ac:dyDescent="0.25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3.2" x14ac:dyDescent="0.25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3.2" x14ac:dyDescent="0.25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3.2" x14ac:dyDescent="0.25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3.2" x14ac:dyDescent="0.25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3.2" x14ac:dyDescent="0.25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3.2" x14ac:dyDescent="0.25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3.2" x14ac:dyDescent="0.25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3.2" x14ac:dyDescent="0.25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3.2" x14ac:dyDescent="0.25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3.2" x14ac:dyDescent="0.25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3.2" x14ac:dyDescent="0.25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3.2" x14ac:dyDescent="0.25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3.2" x14ac:dyDescent="0.25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3.2" x14ac:dyDescent="0.25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3.2" x14ac:dyDescent="0.25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3.2" x14ac:dyDescent="0.25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3.2" x14ac:dyDescent="0.25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3.2" x14ac:dyDescent="0.25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3.2" x14ac:dyDescent="0.25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3.2" x14ac:dyDescent="0.25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3.2" x14ac:dyDescent="0.25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3.2" x14ac:dyDescent="0.25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3.2" x14ac:dyDescent="0.25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3.2" x14ac:dyDescent="0.25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3.2" x14ac:dyDescent="0.25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3.2" x14ac:dyDescent="0.25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3.2" x14ac:dyDescent="0.25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3.2" x14ac:dyDescent="0.25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3.2" x14ac:dyDescent="0.25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3.2" x14ac:dyDescent="0.25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3.2" x14ac:dyDescent="0.25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3.2" x14ac:dyDescent="0.25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3.2" x14ac:dyDescent="0.25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3.2" x14ac:dyDescent="0.25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3.2" x14ac:dyDescent="0.25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3.2" x14ac:dyDescent="0.25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3.2" x14ac:dyDescent="0.25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3.2" x14ac:dyDescent="0.25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3.2" x14ac:dyDescent="0.25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3.2" x14ac:dyDescent="0.25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3.2" x14ac:dyDescent="0.25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3.2" x14ac:dyDescent="0.25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3.2" x14ac:dyDescent="0.25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3.2" x14ac:dyDescent="0.25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3.2" x14ac:dyDescent="0.25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3.2" x14ac:dyDescent="0.25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3.2" x14ac:dyDescent="0.25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3.2" x14ac:dyDescent="0.25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3.2" x14ac:dyDescent="0.25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3.2" x14ac:dyDescent="0.25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3.2" x14ac:dyDescent="0.25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3.2" x14ac:dyDescent="0.25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3.2" x14ac:dyDescent="0.25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3.2" x14ac:dyDescent="0.25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3.2" x14ac:dyDescent="0.25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3.2" x14ac:dyDescent="0.25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3.2" x14ac:dyDescent="0.25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3.2" x14ac:dyDescent="0.25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3.2" x14ac:dyDescent="0.25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3.2" x14ac:dyDescent="0.25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3.2" x14ac:dyDescent="0.25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3.2" x14ac:dyDescent="0.25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3.2" x14ac:dyDescent="0.25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3.2" x14ac:dyDescent="0.25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3.2" x14ac:dyDescent="0.25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3.2" x14ac:dyDescent="0.25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3.2" x14ac:dyDescent="0.25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3.2" x14ac:dyDescent="0.25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3.2" x14ac:dyDescent="0.25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3.2" x14ac:dyDescent="0.25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3.2" x14ac:dyDescent="0.25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3.2" x14ac:dyDescent="0.25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3.2" x14ac:dyDescent="0.25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3.2" x14ac:dyDescent="0.25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3.2" x14ac:dyDescent="0.25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3.2" x14ac:dyDescent="0.25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3.2" x14ac:dyDescent="0.25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3.2" x14ac:dyDescent="0.25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3.2" x14ac:dyDescent="0.25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3.2" x14ac:dyDescent="0.25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3.2" x14ac:dyDescent="0.25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3.2" x14ac:dyDescent="0.25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3.2" x14ac:dyDescent="0.25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3.2" x14ac:dyDescent="0.25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3.2" x14ac:dyDescent="0.25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3.2" x14ac:dyDescent="0.25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3.2" x14ac:dyDescent="0.25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3.2" x14ac:dyDescent="0.25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3.2" x14ac:dyDescent="0.25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3.2" x14ac:dyDescent="0.25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3.2" x14ac:dyDescent="0.25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3.2" x14ac:dyDescent="0.25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3.2" x14ac:dyDescent="0.25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3.2" x14ac:dyDescent="0.25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3.2" x14ac:dyDescent="0.25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3.2" x14ac:dyDescent="0.25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3.2" x14ac:dyDescent="0.25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3.2" x14ac:dyDescent="0.25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3.2" x14ac:dyDescent="0.25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3.2" x14ac:dyDescent="0.25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3.2" x14ac:dyDescent="0.25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3.2" x14ac:dyDescent="0.25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3.2" x14ac:dyDescent="0.25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3.2" x14ac:dyDescent="0.25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3.2" x14ac:dyDescent="0.25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3.2" x14ac:dyDescent="0.25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3.2" x14ac:dyDescent="0.25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3.2" x14ac:dyDescent="0.25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3.2" x14ac:dyDescent="0.25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3.2" x14ac:dyDescent="0.25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3.2" x14ac:dyDescent="0.25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3.2" x14ac:dyDescent="0.25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3.2" x14ac:dyDescent="0.25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3.2" x14ac:dyDescent="0.25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3.2" x14ac:dyDescent="0.25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3.2" x14ac:dyDescent="0.25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3.2" x14ac:dyDescent="0.25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3.2" x14ac:dyDescent="0.25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3.2" x14ac:dyDescent="0.25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3.2" x14ac:dyDescent="0.25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3.2" x14ac:dyDescent="0.25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3.2" x14ac:dyDescent="0.25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3.2" x14ac:dyDescent="0.25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3.2" x14ac:dyDescent="0.25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3.2" x14ac:dyDescent="0.25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3.2" x14ac:dyDescent="0.25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3.2" x14ac:dyDescent="0.25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3.2" x14ac:dyDescent="0.25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3.2" x14ac:dyDescent="0.25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3.2" x14ac:dyDescent="0.25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3.2" x14ac:dyDescent="0.25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3.2" x14ac:dyDescent="0.25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3.2" x14ac:dyDescent="0.25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3.2" x14ac:dyDescent="0.25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3.2" x14ac:dyDescent="0.25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3.2" x14ac:dyDescent="0.25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3.2" x14ac:dyDescent="0.25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3.2" x14ac:dyDescent="0.25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3.2" x14ac:dyDescent="0.25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3.2" x14ac:dyDescent="0.25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3.2" x14ac:dyDescent="0.25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3.2" x14ac:dyDescent="0.25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3.2" x14ac:dyDescent="0.25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3.2" x14ac:dyDescent="0.25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3.2" x14ac:dyDescent="0.25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3.2" x14ac:dyDescent="0.25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3.2" x14ac:dyDescent="0.25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3.2" x14ac:dyDescent="0.25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3.2" x14ac:dyDescent="0.25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3.2" x14ac:dyDescent="0.25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3.2" x14ac:dyDescent="0.25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3.2" x14ac:dyDescent="0.25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3.2" x14ac:dyDescent="0.25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3.2" x14ac:dyDescent="0.25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3.2" x14ac:dyDescent="0.25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3.2" x14ac:dyDescent="0.25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3.2" x14ac:dyDescent="0.25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3.2" x14ac:dyDescent="0.25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3.2" x14ac:dyDescent="0.25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3.2" x14ac:dyDescent="0.25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3.2" x14ac:dyDescent="0.25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3.2" x14ac:dyDescent="0.25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3.2" x14ac:dyDescent="0.25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3.2" x14ac:dyDescent="0.25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3.2" x14ac:dyDescent="0.25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3.2" x14ac:dyDescent="0.25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3.2" x14ac:dyDescent="0.25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3.2" x14ac:dyDescent="0.25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3.2" x14ac:dyDescent="0.25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3.2" x14ac:dyDescent="0.25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3.2" x14ac:dyDescent="0.25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3.2" x14ac:dyDescent="0.25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3.2" x14ac:dyDescent="0.25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3.2" x14ac:dyDescent="0.25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3.2" x14ac:dyDescent="0.25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3.2" x14ac:dyDescent="0.25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3.2" x14ac:dyDescent="0.25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3.2" x14ac:dyDescent="0.25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3.2" x14ac:dyDescent="0.25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3.2" x14ac:dyDescent="0.25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3.2" x14ac:dyDescent="0.25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3.2" x14ac:dyDescent="0.25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3.2" x14ac:dyDescent="0.25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3.2" x14ac:dyDescent="0.25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3.2" x14ac:dyDescent="0.25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3.2" x14ac:dyDescent="0.25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3.2" x14ac:dyDescent="0.25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3.2" x14ac:dyDescent="0.25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3.2" x14ac:dyDescent="0.25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3.2" x14ac:dyDescent="0.25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3.2" x14ac:dyDescent="0.25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3.2" x14ac:dyDescent="0.25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3.2" x14ac:dyDescent="0.25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3.2" x14ac:dyDescent="0.25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3.2" x14ac:dyDescent="0.25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3.2" x14ac:dyDescent="0.25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3.2" x14ac:dyDescent="0.25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3.2" x14ac:dyDescent="0.25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3.2" x14ac:dyDescent="0.25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3.2" x14ac:dyDescent="0.25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3.2" x14ac:dyDescent="0.25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3.2" x14ac:dyDescent="0.25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3.2" x14ac:dyDescent="0.25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3.2" x14ac:dyDescent="0.25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3.2" x14ac:dyDescent="0.25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3.2" x14ac:dyDescent="0.25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3.2" x14ac:dyDescent="0.25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3.2" x14ac:dyDescent="0.25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3.2" x14ac:dyDescent="0.25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3.2" x14ac:dyDescent="0.25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3.2" x14ac:dyDescent="0.25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3.2" x14ac:dyDescent="0.25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3.2" x14ac:dyDescent="0.25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3.2" x14ac:dyDescent="0.25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3.2" x14ac:dyDescent="0.25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3.2" x14ac:dyDescent="0.25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3.2" x14ac:dyDescent="0.25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3.2" x14ac:dyDescent="0.25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3.2" x14ac:dyDescent="0.25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3.2" x14ac:dyDescent="0.25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3.2" x14ac:dyDescent="0.25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3.2" x14ac:dyDescent="0.25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3.2" x14ac:dyDescent="0.25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3.2" x14ac:dyDescent="0.25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3.2" x14ac:dyDescent="0.25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3.2" x14ac:dyDescent="0.25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3.2" x14ac:dyDescent="0.25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3.2" x14ac:dyDescent="0.25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3.2" x14ac:dyDescent="0.25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3.2" x14ac:dyDescent="0.25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3.2" x14ac:dyDescent="0.25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3.2" x14ac:dyDescent="0.25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3.2" x14ac:dyDescent="0.25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3.2" x14ac:dyDescent="0.25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3.2" x14ac:dyDescent="0.25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3.2" x14ac:dyDescent="0.25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3.2" x14ac:dyDescent="0.25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3.2" x14ac:dyDescent="0.25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3.2" x14ac:dyDescent="0.25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3.2" x14ac:dyDescent="0.25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3.2" x14ac:dyDescent="0.25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3.2" x14ac:dyDescent="0.25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3.2" x14ac:dyDescent="0.25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3.2" x14ac:dyDescent="0.25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3.2" x14ac:dyDescent="0.25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3.2" x14ac:dyDescent="0.25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3.2" x14ac:dyDescent="0.25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3.2" x14ac:dyDescent="0.25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3.2" x14ac:dyDescent="0.25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3.2" x14ac:dyDescent="0.25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3.2" x14ac:dyDescent="0.25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3.2" x14ac:dyDescent="0.25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3.2" x14ac:dyDescent="0.25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3.2" x14ac:dyDescent="0.25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3.2" x14ac:dyDescent="0.25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3.2" x14ac:dyDescent="0.25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3.2" x14ac:dyDescent="0.25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3.2" x14ac:dyDescent="0.25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3.2" x14ac:dyDescent="0.25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3.2" x14ac:dyDescent="0.25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3.2" x14ac:dyDescent="0.25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3.2" x14ac:dyDescent="0.25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3.2" x14ac:dyDescent="0.25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3.2" x14ac:dyDescent="0.25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3.2" x14ac:dyDescent="0.25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3.2" x14ac:dyDescent="0.25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3.2" x14ac:dyDescent="0.25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3.2" x14ac:dyDescent="0.25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3.2" x14ac:dyDescent="0.25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3.2" x14ac:dyDescent="0.25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3.2" x14ac:dyDescent="0.25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3.2" x14ac:dyDescent="0.25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3.2" x14ac:dyDescent="0.25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3.2" x14ac:dyDescent="0.25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3.2" x14ac:dyDescent="0.25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3.2" x14ac:dyDescent="0.25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3.2" x14ac:dyDescent="0.25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3.2" x14ac:dyDescent="0.25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3.2" x14ac:dyDescent="0.25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3.2" x14ac:dyDescent="0.25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3.2" x14ac:dyDescent="0.25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3.2" x14ac:dyDescent="0.25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3.2" x14ac:dyDescent="0.25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3.2" x14ac:dyDescent="0.25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3.2" x14ac:dyDescent="0.25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3.2" x14ac:dyDescent="0.25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3.2" x14ac:dyDescent="0.25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3.2" x14ac:dyDescent="0.25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3.2" x14ac:dyDescent="0.25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3.2" x14ac:dyDescent="0.25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3.2" x14ac:dyDescent="0.25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3.2" x14ac:dyDescent="0.25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3.2" x14ac:dyDescent="0.25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3.2" x14ac:dyDescent="0.25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3.2" x14ac:dyDescent="0.25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3.2" x14ac:dyDescent="0.25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3.2" x14ac:dyDescent="0.25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3.2" x14ac:dyDescent="0.25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3.2" x14ac:dyDescent="0.25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3.2" x14ac:dyDescent="0.25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3.2" x14ac:dyDescent="0.25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3.2" x14ac:dyDescent="0.25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3.2" x14ac:dyDescent="0.25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3.2" x14ac:dyDescent="0.25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3.2" x14ac:dyDescent="0.25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3.2" x14ac:dyDescent="0.25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3.2" x14ac:dyDescent="0.25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3.2" x14ac:dyDescent="0.25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3.2" x14ac:dyDescent="0.25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3.2" x14ac:dyDescent="0.25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3.2" x14ac:dyDescent="0.25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3.2" x14ac:dyDescent="0.25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3.2" x14ac:dyDescent="0.25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3.2" x14ac:dyDescent="0.25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3.2" x14ac:dyDescent="0.25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3.2" x14ac:dyDescent="0.25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3.2" x14ac:dyDescent="0.25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3.2" x14ac:dyDescent="0.25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3.2" x14ac:dyDescent="0.25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3.2" x14ac:dyDescent="0.25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3.2" x14ac:dyDescent="0.25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3.2" x14ac:dyDescent="0.25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3.2" x14ac:dyDescent="0.25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3.2" x14ac:dyDescent="0.25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3.2" x14ac:dyDescent="0.25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3.2" x14ac:dyDescent="0.25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3.2" x14ac:dyDescent="0.25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3.2" x14ac:dyDescent="0.25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3.2" x14ac:dyDescent="0.25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3.2" x14ac:dyDescent="0.25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3.2" x14ac:dyDescent="0.25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3.2" x14ac:dyDescent="0.25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3.2" x14ac:dyDescent="0.25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3.2" x14ac:dyDescent="0.25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3.2" x14ac:dyDescent="0.25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3.2" x14ac:dyDescent="0.25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3.2" x14ac:dyDescent="0.25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3.2" x14ac:dyDescent="0.25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3.2" x14ac:dyDescent="0.25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3.2" x14ac:dyDescent="0.25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3.2" x14ac:dyDescent="0.25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3.2" x14ac:dyDescent="0.25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3.2" x14ac:dyDescent="0.25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3.2" x14ac:dyDescent="0.25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3.2" x14ac:dyDescent="0.25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3.2" x14ac:dyDescent="0.25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3.2" x14ac:dyDescent="0.25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3.2" x14ac:dyDescent="0.25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3.2" x14ac:dyDescent="0.25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3.2" x14ac:dyDescent="0.25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3.2" x14ac:dyDescent="0.25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3.2" x14ac:dyDescent="0.25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3.2" x14ac:dyDescent="0.25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3.2" x14ac:dyDescent="0.25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3.2" x14ac:dyDescent="0.25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3.2" x14ac:dyDescent="0.25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3.2" x14ac:dyDescent="0.25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3.2" x14ac:dyDescent="0.25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3.2" x14ac:dyDescent="0.25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3.2" x14ac:dyDescent="0.25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3.2" x14ac:dyDescent="0.25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3.2" x14ac:dyDescent="0.25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3.2" x14ac:dyDescent="0.25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3.2" x14ac:dyDescent="0.25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3.2" x14ac:dyDescent="0.25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3.2" x14ac:dyDescent="0.25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3.2" x14ac:dyDescent="0.25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3.2" x14ac:dyDescent="0.25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3.2" x14ac:dyDescent="0.25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3.2" x14ac:dyDescent="0.25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3.2" x14ac:dyDescent="0.25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3.2" x14ac:dyDescent="0.25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3.2" x14ac:dyDescent="0.25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3.2" x14ac:dyDescent="0.25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3.2" x14ac:dyDescent="0.25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3.2" x14ac:dyDescent="0.25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3.2" x14ac:dyDescent="0.25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3.2" x14ac:dyDescent="0.25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3.2" x14ac:dyDescent="0.25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3.2" x14ac:dyDescent="0.25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3.2" x14ac:dyDescent="0.25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3.2" x14ac:dyDescent="0.25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3.2" x14ac:dyDescent="0.25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3.2" x14ac:dyDescent="0.25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3.2" x14ac:dyDescent="0.25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3.2" x14ac:dyDescent="0.25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3.2" x14ac:dyDescent="0.25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3.2" x14ac:dyDescent="0.25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3.2" x14ac:dyDescent="0.25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3.2" x14ac:dyDescent="0.25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3.2" x14ac:dyDescent="0.25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3.2" x14ac:dyDescent="0.25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3.2" x14ac:dyDescent="0.25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3.2" x14ac:dyDescent="0.25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3.2" x14ac:dyDescent="0.25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3.2" x14ac:dyDescent="0.25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3.2" x14ac:dyDescent="0.25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3.2" x14ac:dyDescent="0.25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3.2" x14ac:dyDescent="0.25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3.2" x14ac:dyDescent="0.25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3.2" x14ac:dyDescent="0.25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3.2" x14ac:dyDescent="0.25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3.2" x14ac:dyDescent="0.25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3.2" x14ac:dyDescent="0.25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3.2" x14ac:dyDescent="0.25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3.2" x14ac:dyDescent="0.25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3.2" x14ac:dyDescent="0.25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3.2" x14ac:dyDescent="0.25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3.2" x14ac:dyDescent="0.25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3.2" x14ac:dyDescent="0.25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3.2" x14ac:dyDescent="0.25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3.2" x14ac:dyDescent="0.25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3.2" x14ac:dyDescent="0.25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3.2" x14ac:dyDescent="0.25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3.2" x14ac:dyDescent="0.25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3.2" x14ac:dyDescent="0.25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3.2" x14ac:dyDescent="0.25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3.2" x14ac:dyDescent="0.25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3.2" x14ac:dyDescent="0.25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3.2" x14ac:dyDescent="0.25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3.2" x14ac:dyDescent="0.25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3.2" x14ac:dyDescent="0.25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3.2" x14ac:dyDescent="0.25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3.2" x14ac:dyDescent="0.25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3.2" x14ac:dyDescent="0.25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3.2" x14ac:dyDescent="0.25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3.2" x14ac:dyDescent="0.25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3.2" x14ac:dyDescent="0.25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3.2" x14ac:dyDescent="0.25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3.2" x14ac:dyDescent="0.25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3.2" x14ac:dyDescent="0.25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3.2" x14ac:dyDescent="0.25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3.2" x14ac:dyDescent="0.25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3.2" x14ac:dyDescent="0.25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3.2" x14ac:dyDescent="0.25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3.2" x14ac:dyDescent="0.25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3.2" x14ac:dyDescent="0.25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3.2" x14ac:dyDescent="0.25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3.2" x14ac:dyDescent="0.25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3.2" x14ac:dyDescent="0.25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3.2" x14ac:dyDescent="0.25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3.2" x14ac:dyDescent="0.25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3.2" x14ac:dyDescent="0.25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3.2" x14ac:dyDescent="0.25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3.2" x14ac:dyDescent="0.25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3.2" x14ac:dyDescent="0.25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3.2" x14ac:dyDescent="0.25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3.2" x14ac:dyDescent="0.25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3.2" x14ac:dyDescent="0.25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3.2" x14ac:dyDescent="0.25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3.2" x14ac:dyDescent="0.25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3.2" x14ac:dyDescent="0.25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3.2" x14ac:dyDescent="0.25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3.2" x14ac:dyDescent="0.25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3.2" x14ac:dyDescent="0.25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3.2" x14ac:dyDescent="0.25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3.2" x14ac:dyDescent="0.25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3.2" x14ac:dyDescent="0.25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3.2" x14ac:dyDescent="0.25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3.2" x14ac:dyDescent="0.25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3.2" x14ac:dyDescent="0.25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3.2" x14ac:dyDescent="0.25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3.2" x14ac:dyDescent="0.25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3.2" x14ac:dyDescent="0.25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3.2" x14ac:dyDescent="0.25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3.2" x14ac:dyDescent="0.25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3.2" x14ac:dyDescent="0.25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3.2" x14ac:dyDescent="0.25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3.2" x14ac:dyDescent="0.25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3.2" x14ac:dyDescent="0.25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3.2" x14ac:dyDescent="0.25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3.2" x14ac:dyDescent="0.25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3.2" x14ac:dyDescent="0.25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3.2" x14ac:dyDescent="0.25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3.2" x14ac:dyDescent="0.25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3.2" x14ac:dyDescent="0.25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3.2" x14ac:dyDescent="0.25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3.2" x14ac:dyDescent="0.25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3.2" x14ac:dyDescent="0.25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3.2" x14ac:dyDescent="0.25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3.2" x14ac:dyDescent="0.25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3.2" x14ac:dyDescent="0.25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3.2" x14ac:dyDescent="0.25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3.2" x14ac:dyDescent="0.25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3.2" x14ac:dyDescent="0.25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3.2" x14ac:dyDescent="0.25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3.2" x14ac:dyDescent="0.25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3.2" x14ac:dyDescent="0.25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3.2" x14ac:dyDescent="0.25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3.2" x14ac:dyDescent="0.25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3.2" x14ac:dyDescent="0.25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3.2" x14ac:dyDescent="0.25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3.2" x14ac:dyDescent="0.25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3.2" x14ac:dyDescent="0.25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3.2" x14ac:dyDescent="0.25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3.2" x14ac:dyDescent="0.25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3.2" x14ac:dyDescent="0.25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3.2" x14ac:dyDescent="0.25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3.2" x14ac:dyDescent="0.25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3.2" x14ac:dyDescent="0.25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3.2" x14ac:dyDescent="0.25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3.2" x14ac:dyDescent="0.25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3.2" x14ac:dyDescent="0.25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3.2" x14ac:dyDescent="0.25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3.2" x14ac:dyDescent="0.25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3.2" x14ac:dyDescent="0.25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3.2" x14ac:dyDescent="0.25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3.2" x14ac:dyDescent="0.25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3.2" x14ac:dyDescent="0.25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3.2" x14ac:dyDescent="0.25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3.2" x14ac:dyDescent="0.25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3.2" x14ac:dyDescent="0.25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3.2" x14ac:dyDescent="0.25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3.2" x14ac:dyDescent="0.25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3.2" x14ac:dyDescent="0.25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3.2" x14ac:dyDescent="0.25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3.2" x14ac:dyDescent="0.25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3.2" x14ac:dyDescent="0.25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3.2" x14ac:dyDescent="0.25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3.2" x14ac:dyDescent="0.25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3.2" x14ac:dyDescent="0.25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3.2" x14ac:dyDescent="0.25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3.2" x14ac:dyDescent="0.25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3.2" x14ac:dyDescent="0.25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3.2" x14ac:dyDescent="0.25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3.2" x14ac:dyDescent="0.25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3.2" x14ac:dyDescent="0.25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3.2" x14ac:dyDescent="0.25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3.2" x14ac:dyDescent="0.25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3.2" x14ac:dyDescent="0.25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3.2" x14ac:dyDescent="0.25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3.2" x14ac:dyDescent="0.25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3.2" x14ac:dyDescent="0.25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3.2" x14ac:dyDescent="0.25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3.2" x14ac:dyDescent="0.25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3.2" x14ac:dyDescent="0.25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3.2" x14ac:dyDescent="0.25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3.2" x14ac:dyDescent="0.25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3.2" x14ac:dyDescent="0.25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3.2" x14ac:dyDescent="0.25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3.2" x14ac:dyDescent="0.25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3.2" x14ac:dyDescent="0.25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3.2" x14ac:dyDescent="0.25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3.2" x14ac:dyDescent="0.25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3.2" x14ac:dyDescent="0.25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3.2" x14ac:dyDescent="0.25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3.2" x14ac:dyDescent="0.25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3.2" x14ac:dyDescent="0.25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3.2" x14ac:dyDescent="0.25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3.2" x14ac:dyDescent="0.25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3.2" x14ac:dyDescent="0.25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3.2" x14ac:dyDescent="0.25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3.2" x14ac:dyDescent="0.25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3.2" x14ac:dyDescent="0.25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3.2" x14ac:dyDescent="0.25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3.2" x14ac:dyDescent="0.25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3.2" x14ac:dyDescent="0.25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3.2" x14ac:dyDescent="0.25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3.2" x14ac:dyDescent="0.25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3.2" x14ac:dyDescent="0.25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3.2" x14ac:dyDescent="0.25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3.2" x14ac:dyDescent="0.25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3.2" x14ac:dyDescent="0.25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3.2" x14ac:dyDescent="0.25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3.2" x14ac:dyDescent="0.25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3.2" x14ac:dyDescent="0.25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3.2" x14ac:dyDescent="0.25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3.2" x14ac:dyDescent="0.25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3.2" x14ac:dyDescent="0.25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3.2" x14ac:dyDescent="0.25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3.2" x14ac:dyDescent="0.25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3.2" x14ac:dyDescent="0.25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3.2" x14ac:dyDescent="0.25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3.2" x14ac:dyDescent="0.25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3.2" x14ac:dyDescent="0.25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3.2" x14ac:dyDescent="0.25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3.2" x14ac:dyDescent="0.25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3.2" x14ac:dyDescent="0.25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3.2" x14ac:dyDescent="0.25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3.2" x14ac:dyDescent="0.25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3.2" x14ac:dyDescent="0.25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3.2" x14ac:dyDescent="0.25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3.2" x14ac:dyDescent="0.25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3.2" x14ac:dyDescent="0.25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3.2" x14ac:dyDescent="0.25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3.2" x14ac:dyDescent="0.25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3.2" x14ac:dyDescent="0.25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3.2" x14ac:dyDescent="0.25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3.2" x14ac:dyDescent="0.25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3.2" x14ac:dyDescent="0.25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3.2" x14ac:dyDescent="0.25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3.2" x14ac:dyDescent="0.25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3.2" x14ac:dyDescent="0.25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3.2" x14ac:dyDescent="0.25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3.2" x14ac:dyDescent="0.25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3.2" x14ac:dyDescent="0.25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3.2" x14ac:dyDescent="0.25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3.2" x14ac:dyDescent="0.25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3.2" x14ac:dyDescent="0.25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3.2" x14ac:dyDescent="0.25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3.2" x14ac:dyDescent="0.25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3.2" x14ac:dyDescent="0.25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3.2" x14ac:dyDescent="0.25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3.2" x14ac:dyDescent="0.25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3.2" x14ac:dyDescent="0.25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3.2" x14ac:dyDescent="0.25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3.2" x14ac:dyDescent="0.25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3.2" x14ac:dyDescent="0.25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3.2" x14ac:dyDescent="0.25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3.2" x14ac:dyDescent="0.25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3.2" x14ac:dyDescent="0.25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3.2" x14ac:dyDescent="0.25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3.2" x14ac:dyDescent="0.25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3.2" x14ac:dyDescent="0.25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3.2" x14ac:dyDescent="0.25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3.2" x14ac:dyDescent="0.25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3.2" x14ac:dyDescent="0.25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3.2" x14ac:dyDescent="0.25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3.2" x14ac:dyDescent="0.25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3.2" x14ac:dyDescent="0.25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3.2" x14ac:dyDescent="0.25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3.2" x14ac:dyDescent="0.25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3.2" x14ac:dyDescent="0.25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3.2" x14ac:dyDescent="0.25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3.2" x14ac:dyDescent="0.25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3.2" x14ac:dyDescent="0.25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3.2" x14ac:dyDescent="0.25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3.2" x14ac:dyDescent="0.25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3.2" x14ac:dyDescent="0.25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3.2" x14ac:dyDescent="0.25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3.2" x14ac:dyDescent="0.25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3.2" x14ac:dyDescent="0.25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3.2" x14ac:dyDescent="0.25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3.2" x14ac:dyDescent="0.25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3.2" x14ac:dyDescent="0.25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3.2" x14ac:dyDescent="0.25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3.2" x14ac:dyDescent="0.25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3.2" x14ac:dyDescent="0.25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3.2" x14ac:dyDescent="0.25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3.2" x14ac:dyDescent="0.25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3.2" x14ac:dyDescent="0.25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3.2" x14ac:dyDescent="0.25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3.2" x14ac:dyDescent="0.25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3.2" x14ac:dyDescent="0.25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3.2" x14ac:dyDescent="0.25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3.2" x14ac:dyDescent="0.25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3.2" x14ac:dyDescent="0.25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3.2" x14ac:dyDescent="0.25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3.2" x14ac:dyDescent="0.25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3.2" x14ac:dyDescent="0.25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3.2" x14ac:dyDescent="0.25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3.2" x14ac:dyDescent="0.25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3.2" x14ac:dyDescent="0.25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3.2" x14ac:dyDescent="0.25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3.2" x14ac:dyDescent="0.25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3.2" x14ac:dyDescent="0.25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3.2" x14ac:dyDescent="0.25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3.2" x14ac:dyDescent="0.25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3.2" x14ac:dyDescent="0.25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3.2" x14ac:dyDescent="0.25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3.2" x14ac:dyDescent="0.25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3.2" x14ac:dyDescent="0.25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3.2" x14ac:dyDescent="0.25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3.2" x14ac:dyDescent="0.25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3.2" x14ac:dyDescent="0.25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3.2" x14ac:dyDescent="0.25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3.2" x14ac:dyDescent="0.25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3.2" x14ac:dyDescent="0.25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3.2" x14ac:dyDescent="0.25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3.2" x14ac:dyDescent="0.25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3.2" x14ac:dyDescent="0.25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3.2" x14ac:dyDescent="0.25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3.2" x14ac:dyDescent="0.25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3.2" x14ac:dyDescent="0.25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3.2" x14ac:dyDescent="0.25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3.2" x14ac:dyDescent="0.25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3.2" x14ac:dyDescent="0.25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3.2" x14ac:dyDescent="0.25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3.2" x14ac:dyDescent="0.25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3.2" x14ac:dyDescent="0.25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3.2" x14ac:dyDescent="0.25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3.2" x14ac:dyDescent="0.25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3.2" x14ac:dyDescent="0.25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3.2" x14ac:dyDescent="0.25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3.2" x14ac:dyDescent="0.25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3.2" x14ac:dyDescent="0.25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3.2" x14ac:dyDescent="0.25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3.2" x14ac:dyDescent="0.25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3.2" x14ac:dyDescent="0.25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3.2" x14ac:dyDescent="0.25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3.2" x14ac:dyDescent="0.25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3.2" x14ac:dyDescent="0.25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3.2" x14ac:dyDescent="0.25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3.2" x14ac:dyDescent="0.25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3.2" x14ac:dyDescent="0.25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3.2" x14ac:dyDescent="0.25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3.2" x14ac:dyDescent="0.25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3.2" x14ac:dyDescent="0.25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3.2" x14ac:dyDescent="0.25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3.2" x14ac:dyDescent="0.25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3.2" x14ac:dyDescent="0.25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3.2" x14ac:dyDescent="0.25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3.2" x14ac:dyDescent="0.25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3.2" x14ac:dyDescent="0.25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3.2" x14ac:dyDescent="0.25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3.2" x14ac:dyDescent="0.25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3.2" x14ac:dyDescent="0.25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3.2" x14ac:dyDescent="0.25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3.2" x14ac:dyDescent="0.25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3.2" x14ac:dyDescent="0.25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3.2" x14ac:dyDescent="0.25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3.2" x14ac:dyDescent="0.25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3.2" x14ac:dyDescent="0.25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3.2" x14ac:dyDescent="0.25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3.2" x14ac:dyDescent="0.25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3.2" x14ac:dyDescent="0.25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3.2" x14ac:dyDescent="0.25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3.2" x14ac:dyDescent="0.25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3.2" x14ac:dyDescent="0.25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3.2" x14ac:dyDescent="0.25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3.2" x14ac:dyDescent="0.25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3.2" x14ac:dyDescent="0.25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3.2" x14ac:dyDescent="0.25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3.2" x14ac:dyDescent="0.25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3.2" x14ac:dyDescent="0.25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3.2" x14ac:dyDescent="0.25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3.2" x14ac:dyDescent="0.25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3.2" x14ac:dyDescent="0.25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3.2" x14ac:dyDescent="0.25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3.2" x14ac:dyDescent="0.25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3.2" x14ac:dyDescent="0.25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3.2" x14ac:dyDescent="0.25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3.2" x14ac:dyDescent="0.25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3.2" x14ac:dyDescent="0.25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3.2" x14ac:dyDescent="0.25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3.2" x14ac:dyDescent="0.25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3.2" x14ac:dyDescent="0.25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3.2" x14ac:dyDescent="0.25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3.2" x14ac:dyDescent="0.25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3.2" x14ac:dyDescent="0.25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3.2" x14ac:dyDescent="0.25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3.2" x14ac:dyDescent="0.25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3.2" x14ac:dyDescent="0.25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3.2" x14ac:dyDescent="0.25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3.2" x14ac:dyDescent="0.25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3.2" x14ac:dyDescent="0.25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3.2" x14ac:dyDescent="0.25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3.2" x14ac:dyDescent="0.25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3.2" x14ac:dyDescent="0.25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3.2" x14ac:dyDescent="0.25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3.2" x14ac:dyDescent="0.25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3.2" x14ac:dyDescent="0.25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3.2" x14ac:dyDescent="0.25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3.2" x14ac:dyDescent="0.25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3.2" x14ac:dyDescent="0.25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3.2" x14ac:dyDescent="0.25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3.2" x14ac:dyDescent="0.25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3.2" x14ac:dyDescent="0.25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3.2" x14ac:dyDescent="0.25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3.2" x14ac:dyDescent="0.25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3.2" x14ac:dyDescent="0.25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3.2" x14ac:dyDescent="0.25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3.2" x14ac:dyDescent="0.25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3.2" x14ac:dyDescent="0.25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3.2" x14ac:dyDescent="0.25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3.2" x14ac:dyDescent="0.25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3.2" x14ac:dyDescent="0.25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3.2" x14ac:dyDescent="0.25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3.2" x14ac:dyDescent="0.25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3.2" x14ac:dyDescent="0.25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3.2" x14ac:dyDescent="0.25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3.2" x14ac:dyDescent="0.25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3.2" x14ac:dyDescent="0.25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3.2" x14ac:dyDescent="0.25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3.2" x14ac:dyDescent="0.25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3.2" x14ac:dyDescent="0.25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3.2" x14ac:dyDescent="0.25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3.2" x14ac:dyDescent="0.25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3.2" x14ac:dyDescent="0.25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3.2" x14ac:dyDescent="0.25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3.2" x14ac:dyDescent="0.25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3.2" x14ac:dyDescent="0.25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3.2" x14ac:dyDescent="0.25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3.2" x14ac:dyDescent="0.25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3.2" x14ac:dyDescent="0.25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3.2" x14ac:dyDescent="0.25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3.2" x14ac:dyDescent="0.25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3.2" x14ac:dyDescent="0.25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3.2" x14ac:dyDescent="0.25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3.2" x14ac:dyDescent="0.25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3.2" x14ac:dyDescent="0.25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3.2" x14ac:dyDescent="0.25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3.2" x14ac:dyDescent="0.25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3.2" x14ac:dyDescent="0.25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3.2" x14ac:dyDescent="0.25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3.2" x14ac:dyDescent="0.25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3.2" x14ac:dyDescent="0.25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3.2" x14ac:dyDescent="0.25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3.2" x14ac:dyDescent="0.25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3.2" x14ac:dyDescent="0.25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3.2" x14ac:dyDescent="0.25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3.2" x14ac:dyDescent="0.25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3.2" x14ac:dyDescent="0.25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3.2" x14ac:dyDescent="0.25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3.2" x14ac:dyDescent="0.25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3.2" x14ac:dyDescent="0.25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3.2" x14ac:dyDescent="0.25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3.2" x14ac:dyDescent="0.25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3.2" x14ac:dyDescent="0.25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3.2" x14ac:dyDescent="0.25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3.2" x14ac:dyDescent="0.25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3.2" x14ac:dyDescent="0.25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3.2" x14ac:dyDescent="0.25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3.2" x14ac:dyDescent="0.25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3.2" x14ac:dyDescent="0.25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3.2" x14ac:dyDescent="0.25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3.2" x14ac:dyDescent="0.25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3.2" x14ac:dyDescent="0.25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3.2" x14ac:dyDescent="0.25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3.2" x14ac:dyDescent="0.25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3.2" x14ac:dyDescent="0.25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3.2" x14ac:dyDescent="0.25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3.2" x14ac:dyDescent="0.25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3.2" x14ac:dyDescent="0.25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3.2" x14ac:dyDescent="0.25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3.2" x14ac:dyDescent="0.25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3.2" x14ac:dyDescent="0.25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3.2" x14ac:dyDescent="0.25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3.2" x14ac:dyDescent="0.25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3.2" x14ac:dyDescent="0.25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3.2" x14ac:dyDescent="0.25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3.2" x14ac:dyDescent="0.25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3.2" x14ac:dyDescent="0.25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3.2" x14ac:dyDescent="0.25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3.2" x14ac:dyDescent="0.25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3.2" x14ac:dyDescent="0.25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3.2" x14ac:dyDescent="0.25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3.2" x14ac:dyDescent="0.25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3.2" x14ac:dyDescent="0.25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3.2" x14ac:dyDescent="0.25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3.2" x14ac:dyDescent="0.25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3.2" x14ac:dyDescent="0.25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3.2" x14ac:dyDescent="0.25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3.2" x14ac:dyDescent="0.25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3.2" x14ac:dyDescent="0.25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3.2" x14ac:dyDescent="0.25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3.2" x14ac:dyDescent="0.25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3.2" x14ac:dyDescent="0.25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3.2" x14ac:dyDescent="0.25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3.2" x14ac:dyDescent="0.25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3.2" x14ac:dyDescent="0.25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3.2" x14ac:dyDescent="0.25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3.2" x14ac:dyDescent="0.25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3.2" x14ac:dyDescent="0.25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3.2" x14ac:dyDescent="0.25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3.2" x14ac:dyDescent="0.25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3.2" x14ac:dyDescent="0.25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3.2" x14ac:dyDescent="0.25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3.2" x14ac:dyDescent="0.25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3.2" x14ac:dyDescent="0.25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3.2" x14ac:dyDescent="0.25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3.2" x14ac:dyDescent="0.25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3.2" x14ac:dyDescent="0.25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3.2" x14ac:dyDescent="0.25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3.2" x14ac:dyDescent="0.25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3.2" x14ac:dyDescent="0.25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3.2" x14ac:dyDescent="0.25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3.2" x14ac:dyDescent="0.25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3.2" x14ac:dyDescent="0.25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3.2" x14ac:dyDescent="0.25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3.2" x14ac:dyDescent="0.25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3.2" x14ac:dyDescent="0.25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3.2" x14ac:dyDescent="0.25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3.2" x14ac:dyDescent="0.25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3.2" x14ac:dyDescent="0.25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3.2" x14ac:dyDescent="0.25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3.2" x14ac:dyDescent="0.25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3.2" x14ac:dyDescent="0.25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3.2" x14ac:dyDescent="0.25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3.2" x14ac:dyDescent="0.25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3.2" x14ac:dyDescent="0.25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3.2" x14ac:dyDescent="0.25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3.2" x14ac:dyDescent="0.25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3.2" x14ac:dyDescent="0.25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3.2" x14ac:dyDescent="0.25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3.2" x14ac:dyDescent="0.25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3.2" x14ac:dyDescent="0.25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3.2" x14ac:dyDescent="0.25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3.2" x14ac:dyDescent="0.25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3.2" x14ac:dyDescent="0.25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3.2" x14ac:dyDescent="0.25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3.2" x14ac:dyDescent="0.25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3.2" x14ac:dyDescent="0.25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3.2" x14ac:dyDescent="0.25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3.2" x14ac:dyDescent="0.25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3.2" x14ac:dyDescent="0.25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3.2" x14ac:dyDescent="0.25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3.2" x14ac:dyDescent="0.25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3.2" x14ac:dyDescent="0.25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3.2" x14ac:dyDescent="0.25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3.2" x14ac:dyDescent="0.25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3.2" x14ac:dyDescent="0.25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3.2" x14ac:dyDescent="0.25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3.2" x14ac:dyDescent="0.25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3.2" x14ac:dyDescent="0.25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3.2" x14ac:dyDescent="0.25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3.2" x14ac:dyDescent="0.25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3.2" x14ac:dyDescent="0.25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3.2" x14ac:dyDescent="0.25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3.2" x14ac:dyDescent="0.25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3.2" x14ac:dyDescent="0.25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3.2" x14ac:dyDescent="0.25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3.2" x14ac:dyDescent="0.25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3.2" x14ac:dyDescent="0.25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3.2" x14ac:dyDescent="0.25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3.2" x14ac:dyDescent="0.25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3.2" x14ac:dyDescent="0.25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3.2" x14ac:dyDescent="0.25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3.2" x14ac:dyDescent="0.25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3.2" x14ac:dyDescent="0.25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3.2" x14ac:dyDescent="0.25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3.2" x14ac:dyDescent="0.25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3.2" x14ac:dyDescent="0.25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3.2" x14ac:dyDescent="0.25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3.2" x14ac:dyDescent="0.25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3.2" x14ac:dyDescent="0.25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3.2" x14ac:dyDescent="0.25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3.2" x14ac:dyDescent="0.25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3.2" x14ac:dyDescent="0.25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3.2" x14ac:dyDescent="0.25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3.2" x14ac:dyDescent="0.25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3.2" x14ac:dyDescent="0.25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3.2" x14ac:dyDescent="0.25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3.2" x14ac:dyDescent="0.25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3.2" x14ac:dyDescent="0.25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3.2" x14ac:dyDescent="0.25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3.2" x14ac:dyDescent="0.25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3.2" x14ac:dyDescent="0.25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3.2" x14ac:dyDescent="0.25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3.2" x14ac:dyDescent="0.25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3.2" x14ac:dyDescent="0.25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3.2" x14ac:dyDescent="0.25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3.2" x14ac:dyDescent="0.25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3.2" x14ac:dyDescent="0.25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3.2" x14ac:dyDescent="0.25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3.2" x14ac:dyDescent="0.25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3.2" x14ac:dyDescent="0.25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3.2" x14ac:dyDescent="0.25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3.2" x14ac:dyDescent="0.25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3.2" x14ac:dyDescent="0.25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3.2" x14ac:dyDescent="0.25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3.2" x14ac:dyDescent="0.25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3.2" x14ac:dyDescent="0.25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3.2" x14ac:dyDescent="0.25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3.2" x14ac:dyDescent="0.25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3.2" x14ac:dyDescent="0.25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3.2" x14ac:dyDescent="0.25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3.2" x14ac:dyDescent="0.25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3.2" x14ac:dyDescent="0.25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3.2" x14ac:dyDescent="0.25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3.2" x14ac:dyDescent="0.25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3.2" x14ac:dyDescent="0.25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3.2" x14ac:dyDescent="0.25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3.2" x14ac:dyDescent="0.25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3.2" x14ac:dyDescent="0.25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3.2" x14ac:dyDescent="0.25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3.2" x14ac:dyDescent="0.25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3.2" x14ac:dyDescent="0.25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3.2" x14ac:dyDescent="0.25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3.2" x14ac:dyDescent="0.25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3.2" x14ac:dyDescent="0.25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3.2" x14ac:dyDescent="0.25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3.2" x14ac:dyDescent="0.25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3.2" x14ac:dyDescent="0.25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3.2" x14ac:dyDescent="0.25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3.2" x14ac:dyDescent="0.25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3.2" x14ac:dyDescent="0.25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3.2" x14ac:dyDescent="0.25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3.2" x14ac:dyDescent="0.25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3.2" x14ac:dyDescent="0.25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3.2" x14ac:dyDescent="0.25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3.2" x14ac:dyDescent="0.25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3.2" x14ac:dyDescent="0.25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3.2" x14ac:dyDescent="0.25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3.2" x14ac:dyDescent="0.25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3.2" x14ac:dyDescent="0.25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3.2" x14ac:dyDescent="0.25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3.2" x14ac:dyDescent="0.25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3.2" x14ac:dyDescent="0.25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3.2" x14ac:dyDescent="0.25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3.2" x14ac:dyDescent="0.25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3.2" x14ac:dyDescent="0.25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3.2" x14ac:dyDescent="0.25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3.2" x14ac:dyDescent="0.25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3.2" x14ac:dyDescent="0.25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3.2" x14ac:dyDescent="0.25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3.2" x14ac:dyDescent="0.25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3.2" x14ac:dyDescent="0.25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3.2" x14ac:dyDescent="0.25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3.2" x14ac:dyDescent="0.25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3.2" x14ac:dyDescent="0.25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3.2" x14ac:dyDescent="0.25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3.2" x14ac:dyDescent="0.25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3.2" x14ac:dyDescent="0.25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3.2" x14ac:dyDescent="0.25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3.2" x14ac:dyDescent="0.25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3.2" x14ac:dyDescent="0.25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3.2" x14ac:dyDescent="0.25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3.2" x14ac:dyDescent="0.25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3.2" x14ac:dyDescent="0.25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3.2" x14ac:dyDescent="0.25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3.2" x14ac:dyDescent="0.25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3.2" x14ac:dyDescent="0.25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3.2" x14ac:dyDescent="0.25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3.2" x14ac:dyDescent="0.25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3.2" x14ac:dyDescent="0.25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3.2" x14ac:dyDescent="0.25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3.2" x14ac:dyDescent="0.25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3.2" x14ac:dyDescent="0.25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3.2" x14ac:dyDescent="0.25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3.2" x14ac:dyDescent="0.25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3.2" x14ac:dyDescent="0.25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3.2" x14ac:dyDescent="0.25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3.2" x14ac:dyDescent="0.25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3.2" x14ac:dyDescent="0.25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3.2" x14ac:dyDescent="0.25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3.2" x14ac:dyDescent="0.25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3.2" x14ac:dyDescent="0.25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3.2" x14ac:dyDescent="0.25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3.2" x14ac:dyDescent="0.25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3.2" x14ac:dyDescent="0.25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3.2" x14ac:dyDescent="0.25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3.2" x14ac:dyDescent="0.25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3.2" x14ac:dyDescent="0.25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3.2" x14ac:dyDescent="0.25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3.2" x14ac:dyDescent="0.25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3.2" x14ac:dyDescent="0.25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3.2" x14ac:dyDescent="0.25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3.2" x14ac:dyDescent="0.25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3.2" x14ac:dyDescent="0.25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3.2" x14ac:dyDescent="0.25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3.2" x14ac:dyDescent="0.25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3.2" x14ac:dyDescent="0.25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3.2" x14ac:dyDescent="0.25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3.2" x14ac:dyDescent="0.25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3.2" x14ac:dyDescent="0.25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3.2" x14ac:dyDescent="0.25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3.2" x14ac:dyDescent="0.25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3.2" x14ac:dyDescent="0.25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3.2" x14ac:dyDescent="0.25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3.2" x14ac:dyDescent="0.25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3.2" x14ac:dyDescent="0.25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3.2" x14ac:dyDescent="0.25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3.2" x14ac:dyDescent="0.25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3.2" x14ac:dyDescent="0.25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3.2" x14ac:dyDescent="0.25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3.2" x14ac:dyDescent="0.25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3.2" x14ac:dyDescent="0.25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3.2" x14ac:dyDescent="0.25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3.2" x14ac:dyDescent="0.25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3.2" x14ac:dyDescent="0.25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3.2" x14ac:dyDescent="0.25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3.2" x14ac:dyDescent="0.25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3.2" x14ac:dyDescent="0.25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3.2" x14ac:dyDescent="0.25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3.2" x14ac:dyDescent="0.25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3.2" x14ac:dyDescent="0.25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3.2" x14ac:dyDescent="0.25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3.2" x14ac:dyDescent="0.25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3.2" x14ac:dyDescent="0.25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3.2" x14ac:dyDescent="0.25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3.2" x14ac:dyDescent="0.25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3.2" x14ac:dyDescent="0.25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3.2" x14ac:dyDescent="0.25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3.2" x14ac:dyDescent="0.25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3.2" x14ac:dyDescent="0.25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3.2" x14ac:dyDescent="0.25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3.2" x14ac:dyDescent="0.25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3.2" x14ac:dyDescent="0.25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3.2" x14ac:dyDescent="0.25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3.2" x14ac:dyDescent="0.25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3.2" x14ac:dyDescent="0.25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3.2" x14ac:dyDescent="0.25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3.2" x14ac:dyDescent="0.25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3.2" x14ac:dyDescent="0.25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3.2" x14ac:dyDescent="0.25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3.2" x14ac:dyDescent="0.25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3.2" x14ac:dyDescent="0.25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3.2" x14ac:dyDescent="0.25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3.2" x14ac:dyDescent="0.25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3.2" x14ac:dyDescent="0.25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3.2" x14ac:dyDescent="0.25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3.2" x14ac:dyDescent="0.25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3.2" x14ac:dyDescent="0.25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3.2" x14ac:dyDescent="0.25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3.2" x14ac:dyDescent="0.25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3.2" x14ac:dyDescent="0.25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3.2" x14ac:dyDescent="0.25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3.2" x14ac:dyDescent="0.25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3.2" x14ac:dyDescent="0.25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3.2" x14ac:dyDescent="0.25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3.2" x14ac:dyDescent="0.25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3.2" x14ac:dyDescent="0.25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3.2" x14ac:dyDescent="0.25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3.2" x14ac:dyDescent="0.25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3.2" x14ac:dyDescent="0.25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3.2" x14ac:dyDescent="0.25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3.2" x14ac:dyDescent="0.25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3.2" x14ac:dyDescent="0.25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3.2" x14ac:dyDescent="0.25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3.2" x14ac:dyDescent="0.25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3.2" x14ac:dyDescent="0.25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3.2" x14ac:dyDescent="0.25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3.2" x14ac:dyDescent="0.25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3.2" x14ac:dyDescent="0.25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3.2" x14ac:dyDescent="0.25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3.2" x14ac:dyDescent="0.25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3.2" x14ac:dyDescent="0.25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3.2" x14ac:dyDescent="0.25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3.2" x14ac:dyDescent="0.25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3.2" x14ac:dyDescent="0.25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3.2" x14ac:dyDescent="0.25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3.2" x14ac:dyDescent="0.25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3.2" x14ac:dyDescent="0.25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3.2" x14ac:dyDescent="0.25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3.2" x14ac:dyDescent="0.25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3.2" x14ac:dyDescent="0.25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3.2" x14ac:dyDescent="0.25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3.2" x14ac:dyDescent="0.25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3.2" x14ac:dyDescent="0.25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3.2" x14ac:dyDescent="0.25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3.2" x14ac:dyDescent="0.25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3.2" x14ac:dyDescent="0.25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3.2" x14ac:dyDescent="0.25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3.2" x14ac:dyDescent="0.25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3.2" x14ac:dyDescent="0.25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3.2" x14ac:dyDescent="0.25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3.2" x14ac:dyDescent="0.25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3.2" x14ac:dyDescent="0.25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3.2" x14ac:dyDescent="0.25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3.2" x14ac:dyDescent="0.25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3.2" x14ac:dyDescent="0.25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3.2" x14ac:dyDescent="0.25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3.2" x14ac:dyDescent="0.25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3.2" x14ac:dyDescent="0.25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3.2" x14ac:dyDescent="0.25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3.2" x14ac:dyDescent="0.25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3.2" x14ac:dyDescent="0.25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3.2" x14ac:dyDescent="0.25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3.2" x14ac:dyDescent="0.25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3.2" x14ac:dyDescent="0.25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3.2" x14ac:dyDescent="0.25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3.2" x14ac:dyDescent="0.25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3.2" x14ac:dyDescent="0.25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3.2" x14ac:dyDescent="0.25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3.2" x14ac:dyDescent="0.25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3.2" x14ac:dyDescent="0.25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3.2" x14ac:dyDescent="0.25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3.2" x14ac:dyDescent="0.25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3.2" x14ac:dyDescent="0.25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3.2" x14ac:dyDescent="0.25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3.2" x14ac:dyDescent="0.25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3.2" x14ac:dyDescent="0.25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3.2" x14ac:dyDescent="0.25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3.2" x14ac:dyDescent="0.25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3.2" x14ac:dyDescent="0.25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3.2" x14ac:dyDescent="0.25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3.2" x14ac:dyDescent="0.25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3.2" x14ac:dyDescent="0.25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3.2" x14ac:dyDescent="0.25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3.2" x14ac:dyDescent="0.25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3.2" x14ac:dyDescent="0.25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3.2" x14ac:dyDescent="0.25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3.2" x14ac:dyDescent="0.25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3.2" x14ac:dyDescent="0.25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3.2" x14ac:dyDescent="0.25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3.2" x14ac:dyDescent="0.25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3.2" x14ac:dyDescent="0.25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3.2" x14ac:dyDescent="0.25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3.2" x14ac:dyDescent="0.25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3.2" x14ac:dyDescent="0.25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3.2" x14ac:dyDescent="0.25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3.2" x14ac:dyDescent="0.25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3.2" x14ac:dyDescent="0.25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3.2" x14ac:dyDescent="0.25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3.2" x14ac:dyDescent="0.25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3.2" x14ac:dyDescent="0.25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3.2" x14ac:dyDescent="0.25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3.2" x14ac:dyDescent="0.25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3.2" x14ac:dyDescent="0.25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3.2" x14ac:dyDescent="0.25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3.2" x14ac:dyDescent="0.25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3.2" x14ac:dyDescent="0.25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3.2" x14ac:dyDescent="0.25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3.2" x14ac:dyDescent="0.25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3.2" x14ac:dyDescent="0.25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3.2" x14ac:dyDescent="0.25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3.2" x14ac:dyDescent="0.25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3.2" x14ac:dyDescent="0.25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3.2" x14ac:dyDescent="0.25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3.2" x14ac:dyDescent="0.25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3.2" x14ac:dyDescent="0.25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3.2" x14ac:dyDescent="0.25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3.2" x14ac:dyDescent="0.25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3.2" x14ac:dyDescent="0.25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3.2" x14ac:dyDescent="0.25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3.2" x14ac:dyDescent="0.25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3.2" x14ac:dyDescent="0.25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3.2" x14ac:dyDescent="0.25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3.2" x14ac:dyDescent="0.25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3.2" x14ac:dyDescent="0.25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3.2" x14ac:dyDescent="0.25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3.2" x14ac:dyDescent="0.25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3.2" x14ac:dyDescent="0.25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3.2" x14ac:dyDescent="0.25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3.2" x14ac:dyDescent="0.25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3.2" x14ac:dyDescent="0.25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3.2" x14ac:dyDescent="0.25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3.2" x14ac:dyDescent="0.25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3.2" x14ac:dyDescent="0.25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3.2" x14ac:dyDescent="0.25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3.2" x14ac:dyDescent="0.25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3.2" x14ac:dyDescent="0.25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3.2" x14ac:dyDescent="0.25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3.2" x14ac:dyDescent="0.25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3.2" x14ac:dyDescent="0.25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3.2" x14ac:dyDescent="0.25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3.2" x14ac:dyDescent="0.25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3.2" x14ac:dyDescent="0.25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3.2" x14ac:dyDescent="0.25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3.2" x14ac:dyDescent="0.25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3.2" x14ac:dyDescent="0.25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3.2" x14ac:dyDescent="0.25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3.2" x14ac:dyDescent="0.25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3.2" x14ac:dyDescent="0.25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3.2" x14ac:dyDescent="0.25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3.2" x14ac:dyDescent="0.25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3.2" x14ac:dyDescent="0.25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3.2" x14ac:dyDescent="0.25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3.2" x14ac:dyDescent="0.25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3.2" x14ac:dyDescent="0.25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3.2" x14ac:dyDescent="0.25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3.2" x14ac:dyDescent="0.25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3.2" x14ac:dyDescent="0.25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3.2" x14ac:dyDescent="0.25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3.2" x14ac:dyDescent="0.25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3.2" x14ac:dyDescent="0.25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3.2" x14ac:dyDescent="0.25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3.2" x14ac:dyDescent="0.25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3.2" x14ac:dyDescent="0.25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3.2" x14ac:dyDescent="0.25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3.2" x14ac:dyDescent="0.25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3.2" x14ac:dyDescent="0.25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3.2" x14ac:dyDescent="0.25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3.2" x14ac:dyDescent="0.25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3.2" x14ac:dyDescent="0.25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3.2" x14ac:dyDescent="0.25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3.2" x14ac:dyDescent="0.25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3.2" x14ac:dyDescent="0.25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3.2" x14ac:dyDescent="0.25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3.2" x14ac:dyDescent="0.25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3.2" x14ac:dyDescent="0.25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3.2" x14ac:dyDescent="0.25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3.2" x14ac:dyDescent="0.25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3.2" x14ac:dyDescent="0.25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3.2" x14ac:dyDescent="0.25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3.2" x14ac:dyDescent="0.25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3.2" x14ac:dyDescent="0.25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3.2" x14ac:dyDescent="0.25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3.2" x14ac:dyDescent="0.25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3.2" x14ac:dyDescent="0.25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3.2" x14ac:dyDescent="0.25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3.2" x14ac:dyDescent="0.25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3.2" x14ac:dyDescent="0.25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3.2" x14ac:dyDescent="0.25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3.2" x14ac:dyDescent="0.25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3.2" x14ac:dyDescent="0.25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3.2" x14ac:dyDescent="0.25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3.2" x14ac:dyDescent="0.25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3.2" x14ac:dyDescent="0.25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3.2" x14ac:dyDescent="0.25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3.2" x14ac:dyDescent="0.25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3.2" x14ac:dyDescent="0.25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3.2" x14ac:dyDescent="0.25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3.2" x14ac:dyDescent="0.25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3.2" x14ac:dyDescent="0.25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3.2" x14ac:dyDescent="0.25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3.2" x14ac:dyDescent="0.25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3.2" x14ac:dyDescent="0.25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3.2" x14ac:dyDescent="0.25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3.2" x14ac:dyDescent="0.25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3.2" x14ac:dyDescent="0.25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3.2" x14ac:dyDescent="0.25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3.2" x14ac:dyDescent="0.25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3.2" x14ac:dyDescent="0.25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3.2" x14ac:dyDescent="0.25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3.2" x14ac:dyDescent="0.25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3.2" x14ac:dyDescent="0.25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3.2" x14ac:dyDescent="0.25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3.2" x14ac:dyDescent="0.25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3.2" x14ac:dyDescent="0.25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3.2" x14ac:dyDescent="0.25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3.2" x14ac:dyDescent="0.25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3.2" x14ac:dyDescent="0.25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3.2" x14ac:dyDescent="0.25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3.2" x14ac:dyDescent="0.25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3.2" x14ac:dyDescent="0.25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3.2" x14ac:dyDescent="0.25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3.2" x14ac:dyDescent="0.25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3.2" x14ac:dyDescent="0.25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3.2" x14ac:dyDescent="0.25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3.2" x14ac:dyDescent="0.25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3.2" x14ac:dyDescent="0.25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3.2" x14ac:dyDescent="0.25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3.2" x14ac:dyDescent="0.25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3.2" x14ac:dyDescent="0.25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3.2" x14ac:dyDescent="0.25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3.2" x14ac:dyDescent="0.25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3.2" x14ac:dyDescent="0.25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3.2" x14ac:dyDescent="0.25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3.2" x14ac:dyDescent="0.25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3.2" x14ac:dyDescent="0.25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3.2" x14ac:dyDescent="0.25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3.2" x14ac:dyDescent="0.25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3.2" x14ac:dyDescent="0.25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3.2" x14ac:dyDescent="0.25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3.2" x14ac:dyDescent="0.25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3.2" x14ac:dyDescent="0.25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3.2" x14ac:dyDescent="0.25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3.2" x14ac:dyDescent="0.25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3.2" x14ac:dyDescent="0.25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3.2" x14ac:dyDescent="0.25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3.2" x14ac:dyDescent="0.25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3.2" x14ac:dyDescent="0.25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3.2" x14ac:dyDescent="0.25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3.2" x14ac:dyDescent="0.25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3.2" x14ac:dyDescent="0.25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3.2" x14ac:dyDescent="0.25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3.2" x14ac:dyDescent="0.25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3.2" x14ac:dyDescent="0.25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3.2" x14ac:dyDescent="0.25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3.2" x14ac:dyDescent="0.25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3.2" x14ac:dyDescent="0.25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3.2" x14ac:dyDescent="0.25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3.2" x14ac:dyDescent="0.25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3.2" x14ac:dyDescent="0.25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3.2" x14ac:dyDescent="0.25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3.2" x14ac:dyDescent="0.25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3.2" x14ac:dyDescent="0.25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3.2" x14ac:dyDescent="0.25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3.2" x14ac:dyDescent="0.25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3.2" x14ac:dyDescent="0.25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3.2" x14ac:dyDescent="0.25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3.2" x14ac:dyDescent="0.25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3.2" x14ac:dyDescent="0.25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3.2" x14ac:dyDescent="0.25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3.2" x14ac:dyDescent="0.25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3.2" x14ac:dyDescent="0.25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3.2" x14ac:dyDescent="0.25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3.2" x14ac:dyDescent="0.25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3.2" x14ac:dyDescent="0.25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3.2" x14ac:dyDescent="0.25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3.2" x14ac:dyDescent="0.25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3.2" x14ac:dyDescent="0.25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3.2" x14ac:dyDescent="0.25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3.2" x14ac:dyDescent="0.25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3.2" x14ac:dyDescent="0.25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3.2" x14ac:dyDescent="0.25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3.2" x14ac:dyDescent="0.25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3.2" x14ac:dyDescent="0.25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3.2" x14ac:dyDescent="0.25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3.2" x14ac:dyDescent="0.25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3.2" x14ac:dyDescent="0.25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3.2" x14ac:dyDescent="0.25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3.2" x14ac:dyDescent="0.25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3.2" x14ac:dyDescent="0.25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3.2" x14ac:dyDescent="0.25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3.2" x14ac:dyDescent="0.25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3.2" x14ac:dyDescent="0.25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3.2" x14ac:dyDescent="0.25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3.2" x14ac:dyDescent="0.25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3.2" x14ac:dyDescent="0.25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3.2" x14ac:dyDescent="0.25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3.2" x14ac:dyDescent="0.25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3.2" x14ac:dyDescent="0.25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3.2" x14ac:dyDescent="0.25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3.2" x14ac:dyDescent="0.25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3.2" x14ac:dyDescent="0.25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3.2" x14ac:dyDescent="0.25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3.2" x14ac:dyDescent="0.25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3.2" x14ac:dyDescent="0.25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3.2" x14ac:dyDescent="0.25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3.2" x14ac:dyDescent="0.25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3.2" x14ac:dyDescent="0.25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3.2" x14ac:dyDescent="0.25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3.2" x14ac:dyDescent="0.25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3.2" x14ac:dyDescent="0.25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3.2" x14ac:dyDescent="0.25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3.2" x14ac:dyDescent="0.25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3.2" x14ac:dyDescent="0.25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3.2" x14ac:dyDescent="0.25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3.2" x14ac:dyDescent="0.25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3.2" x14ac:dyDescent="0.25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3.2" x14ac:dyDescent="0.25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3.2" x14ac:dyDescent="0.25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3.2" x14ac:dyDescent="0.25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3.2" x14ac:dyDescent="0.25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3.2" x14ac:dyDescent="0.25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3.2" x14ac:dyDescent="0.25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3.2" x14ac:dyDescent="0.25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3.2" x14ac:dyDescent="0.25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3.2" x14ac:dyDescent="0.25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3.2" x14ac:dyDescent="0.25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3.2" x14ac:dyDescent="0.25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3.2" x14ac:dyDescent="0.25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3.2" x14ac:dyDescent="0.25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3.2" x14ac:dyDescent="0.25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3.2" x14ac:dyDescent="0.25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3.2" x14ac:dyDescent="0.25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3.2" x14ac:dyDescent="0.25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3.2" x14ac:dyDescent="0.25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3.2" x14ac:dyDescent="0.25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3.2" x14ac:dyDescent="0.25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3.2" x14ac:dyDescent="0.25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3.2" x14ac:dyDescent="0.25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3.2" x14ac:dyDescent="0.25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3.2" x14ac:dyDescent="0.25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3.2" x14ac:dyDescent="0.25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3.2" x14ac:dyDescent="0.25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3.2" x14ac:dyDescent="0.25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3.2" x14ac:dyDescent="0.25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3.2" x14ac:dyDescent="0.25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3.2" x14ac:dyDescent="0.25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3.2" x14ac:dyDescent="0.25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3.2" x14ac:dyDescent="0.25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3.2" x14ac:dyDescent="0.25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3.2" x14ac:dyDescent="0.25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3.2" x14ac:dyDescent="0.25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3.2" x14ac:dyDescent="0.25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3.2" x14ac:dyDescent="0.25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3.2" x14ac:dyDescent="0.25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3.2" x14ac:dyDescent="0.25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3.2" x14ac:dyDescent="0.25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3.2" x14ac:dyDescent="0.25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3.2" x14ac:dyDescent="0.25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3.2" x14ac:dyDescent="0.25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3.2" x14ac:dyDescent="0.25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3.2" x14ac:dyDescent="0.25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3.2" x14ac:dyDescent="0.25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3.2" x14ac:dyDescent="0.25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3.2" x14ac:dyDescent="0.25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3.2" x14ac:dyDescent="0.25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3.2" x14ac:dyDescent="0.25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3.2" x14ac:dyDescent="0.25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3.2" x14ac:dyDescent="0.25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3.2" x14ac:dyDescent="0.25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3.2" x14ac:dyDescent="0.25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3.2" x14ac:dyDescent="0.25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3.2" x14ac:dyDescent="0.25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3.2" x14ac:dyDescent="0.25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3.2" x14ac:dyDescent="0.25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3.2" x14ac:dyDescent="0.25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3.2" x14ac:dyDescent="0.25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3.2" x14ac:dyDescent="0.25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3.2" x14ac:dyDescent="0.25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3.2" x14ac:dyDescent="0.25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3.2" x14ac:dyDescent="0.25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3.2" x14ac:dyDescent="0.25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3.2" x14ac:dyDescent="0.25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3.2" x14ac:dyDescent="0.25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3.2" x14ac:dyDescent="0.25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3.2" x14ac:dyDescent="0.25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3.2" x14ac:dyDescent="0.25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3.2" x14ac:dyDescent="0.25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3.2" x14ac:dyDescent="0.25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3.2" x14ac:dyDescent="0.25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3.2" x14ac:dyDescent="0.25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3.2" x14ac:dyDescent="0.25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3.2" x14ac:dyDescent="0.25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3.2" x14ac:dyDescent="0.25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3.2" x14ac:dyDescent="0.25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3.2" x14ac:dyDescent="0.25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3.2" x14ac:dyDescent="0.25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3.2" x14ac:dyDescent="0.25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3.2" x14ac:dyDescent="0.25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3.2" x14ac:dyDescent="0.25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3.2" x14ac:dyDescent="0.25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3.2" x14ac:dyDescent="0.25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3.2" x14ac:dyDescent="0.25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3.2" x14ac:dyDescent="0.25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3.2" x14ac:dyDescent="0.25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3.2" x14ac:dyDescent="0.25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3.2" x14ac:dyDescent="0.25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3.2" x14ac:dyDescent="0.25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3.2" x14ac:dyDescent="0.25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3.2" x14ac:dyDescent="0.25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3.2" x14ac:dyDescent="0.25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3.2" x14ac:dyDescent="0.25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3.2" x14ac:dyDescent="0.25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3.2" x14ac:dyDescent="0.25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3.2" x14ac:dyDescent="0.25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3.2" x14ac:dyDescent="0.25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3.2" x14ac:dyDescent="0.25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3.2" x14ac:dyDescent="0.25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3.2" x14ac:dyDescent="0.25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3.2" x14ac:dyDescent="0.25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3.2" x14ac:dyDescent="0.25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3.2" x14ac:dyDescent="0.25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3.2" x14ac:dyDescent="0.25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3.2" x14ac:dyDescent="0.25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3.2" x14ac:dyDescent="0.25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3.2" x14ac:dyDescent="0.25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3.2" x14ac:dyDescent="0.25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3.2" x14ac:dyDescent="0.25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3.2" x14ac:dyDescent="0.25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3.2" x14ac:dyDescent="0.25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3.2" x14ac:dyDescent="0.25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3.2" x14ac:dyDescent="0.25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3.2" x14ac:dyDescent="0.25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3.2" x14ac:dyDescent="0.25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3.2" x14ac:dyDescent="0.25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3.2" x14ac:dyDescent="0.25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3.2" x14ac:dyDescent="0.25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3.2" x14ac:dyDescent="0.25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3.2" x14ac:dyDescent="0.25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3.2" x14ac:dyDescent="0.25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3.2" x14ac:dyDescent="0.25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3.2" x14ac:dyDescent="0.25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3.2" x14ac:dyDescent="0.25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3.2" x14ac:dyDescent="0.25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3.2" x14ac:dyDescent="0.25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3.2" x14ac:dyDescent="0.25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3.2" x14ac:dyDescent="0.25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3.2" x14ac:dyDescent="0.25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3.2" x14ac:dyDescent="0.25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3.2" x14ac:dyDescent="0.25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3.2" x14ac:dyDescent="0.25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3.2" x14ac:dyDescent="0.25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3.2" x14ac:dyDescent="0.25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3.2" x14ac:dyDescent="0.25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3.2" x14ac:dyDescent="0.25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3.2" x14ac:dyDescent="0.25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3.2" x14ac:dyDescent="0.25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3.2" x14ac:dyDescent="0.25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3.2" x14ac:dyDescent="0.25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3.2" x14ac:dyDescent="0.25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3.2" x14ac:dyDescent="0.25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3.2" x14ac:dyDescent="0.25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3.2" x14ac:dyDescent="0.25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3.2" x14ac:dyDescent="0.25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3.2" x14ac:dyDescent="0.25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3.2" x14ac:dyDescent="0.25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3.2" x14ac:dyDescent="0.25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3.2" x14ac:dyDescent="0.25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3.2" x14ac:dyDescent="0.25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3.2" x14ac:dyDescent="0.25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3.2" x14ac:dyDescent="0.25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3.2" x14ac:dyDescent="0.25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3.2" x14ac:dyDescent="0.25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3.2" x14ac:dyDescent="0.25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3.2" x14ac:dyDescent="0.25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3.2" x14ac:dyDescent="0.25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3.2" x14ac:dyDescent="0.25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3.2" x14ac:dyDescent="0.25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3.2" x14ac:dyDescent="0.25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3.2" x14ac:dyDescent="0.25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3.2" x14ac:dyDescent="0.25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3.2" x14ac:dyDescent="0.25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3.2" x14ac:dyDescent="0.25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3.2" x14ac:dyDescent="0.25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3.2" x14ac:dyDescent="0.25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3.2" x14ac:dyDescent="0.25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3.2" x14ac:dyDescent="0.25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3.2" x14ac:dyDescent="0.25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3.2" x14ac:dyDescent="0.25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3.2" x14ac:dyDescent="0.25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3.2" x14ac:dyDescent="0.25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3.2" x14ac:dyDescent="0.25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3.2" x14ac:dyDescent="0.25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3.2" x14ac:dyDescent="0.25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3.2" x14ac:dyDescent="0.25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3.2" x14ac:dyDescent="0.25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3.2" x14ac:dyDescent="0.25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3.2" x14ac:dyDescent="0.25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3.2" x14ac:dyDescent="0.25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3.2" x14ac:dyDescent="0.25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3.2" x14ac:dyDescent="0.25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3.2" x14ac:dyDescent="0.25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3.2" x14ac:dyDescent="0.25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3.2" x14ac:dyDescent="0.25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3.2" x14ac:dyDescent="0.25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3.2" x14ac:dyDescent="0.25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3.2" x14ac:dyDescent="0.25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3.2" x14ac:dyDescent="0.25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3.2" x14ac:dyDescent="0.25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3.2" x14ac:dyDescent="0.25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3.2" x14ac:dyDescent="0.25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3.2" x14ac:dyDescent="0.25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3.2" x14ac:dyDescent="0.25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3.2" x14ac:dyDescent="0.25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3.2" x14ac:dyDescent="0.25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3.2" x14ac:dyDescent="0.25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3.2" x14ac:dyDescent="0.25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3.2" x14ac:dyDescent="0.25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3.2" x14ac:dyDescent="0.25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3.2" x14ac:dyDescent="0.25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3.2" x14ac:dyDescent="0.25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3.2" x14ac:dyDescent="0.25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3.2" x14ac:dyDescent="0.25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3.2" x14ac:dyDescent="0.25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3.2" x14ac:dyDescent="0.25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3.2" x14ac:dyDescent="0.25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3.2" x14ac:dyDescent="0.25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3.2" x14ac:dyDescent="0.25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3.2" x14ac:dyDescent="0.25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3.2" x14ac:dyDescent="0.25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3.2" x14ac:dyDescent="0.25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3.2" x14ac:dyDescent="0.25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3.2" x14ac:dyDescent="0.25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3.2" x14ac:dyDescent="0.25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3.2" x14ac:dyDescent="0.25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3.2" x14ac:dyDescent="0.25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3.2" x14ac:dyDescent="0.25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3.2" x14ac:dyDescent="0.25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3.2" x14ac:dyDescent="0.25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3.2" x14ac:dyDescent="0.25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3.2" x14ac:dyDescent="0.25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3.2" x14ac:dyDescent="0.25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3.2" x14ac:dyDescent="0.25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3.2" x14ac:dyDescent="0.25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3.2" x14ac:dyDescent="0.25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3.2" x14ac:dyDescent="0.25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3.2" x14ac:dyDescent="0.25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3.2" x14ac:dyDescent="0.25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3.2" x14ac:dyDescent="0.25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3.2" x14ac:dyDescent="0.25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3.2" x14ac:dyDescent="0.25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3.2" x14ac:dyDescent="0.25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3.2" x14ac:dyDescent="0.25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3.2" x14ac:dyDescent="0.25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3.2" x14ac:dyDescent="0.25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3.2" x14ac:dyDescent="0.25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3.2" x14ac:dyDescent="0.25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3.2" x14ac:dyDescent="0.25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3.2" x14ac:dyDescent="0.25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3.2" x14ac:dyDescent="0.25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3.2" x14ac:dyDescent="0.25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3.2" x14ac:dyDescent="0.25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3.2" x14ac:dyDescent="0.25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3.2" x14ac:dyDescent="0.25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3.2" x14ac:dyDescent="0.25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3.2" x14ac:dyDescent="0.25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3.2" x14ac:dyDescent="0.25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3.2" x14ac:dyDescent="0.25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3.2" x14ac:dyDescent="0.25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3.2" x14ac:dyDescent="0.25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3.2" x14ac:dyDescent="0.25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3.2" x14ac:dyDescent="0.25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3.2" x14ac:dyDescent="0.25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3.2" x14ac:dyDescent="0.25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3.2" x14ac:dyDescent="0.25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3.2" x14ac:dyDescent="0.25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3.2" x14ac:dyDescent="0.25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3.2" x14ac:dyDescent="0.25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3.2" x14ac:dyDescent="0.25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3.2" x14ac:dyDescent="0.25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3.2" x14ac:dyDescent="0.25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3.2" x14ac:dyDescent="0.25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3.2" x14ac:dyDescent="0.25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3.2" x14ac:dyDescent="0.25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3.2" x14ac:dyDescent="0.25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3.2" x14ac:dyDescent="0.25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3.2" x14ac:dyDescent="0.25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3.2" x14ac:dyDescent="0.25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3.2" x14ac:dyDescent="0.25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3.2" x14ac:dyDescent="0.25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3.2" x14ac:dyDescent="0.25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3.2" x14ac:dyDescent="0.25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3.2" x14ac:dyDescent="0.25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3.2" x14ac:dyDescent="0.25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3.2" x14ac:dyDescent="0.25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3.2" x14ac:dyDescent="0.25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3.2" x14ac:dyDescent="0.25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3.2" x14ac:dyDescent="0.25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3.2" x14ac:dyDescent="0.25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3.2" x14ac:dyDescent="0.25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3.2" x14ac:dyDescent="0.25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3.2" x14ac:dyDescent="0.25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3.2" x14ac:dyDescent="0.25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3.2" x14ac:dyDescent="0.25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3.2" x14ac:dyDescent="0.25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3.2" x14ac:dyDescent="0.25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3.2" x14ac:dyDescent="0.25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3.2" x14ac:dyDescent="0.25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3.2" x14ac:dyDescent="0.25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3.2" x14ac:dyDescent="0.25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3.2" x14ac:dyDescent="0.25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3.2" x14ac:dyDescent="0.25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3.2" x14ac:dyDescent="0.25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3.2" x14ac:dyDescent="0.25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3.2" x14ac:dyDescent="0.25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3.2" x14ac:dyDescent="0.25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3.2" x14ac:dyDescent="0.25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3.2" x14ac:dyDescent="0.25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3.2" x14ac:dyDescent="0.25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3.2" x14ac:dyDescent="0.25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3.2" x14ac:dyDescent="0.25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3.2" x14ac:dyDescent="0.25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3.2" x14ac:dyDescent="0.25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3.2" x14ac:dyDescent="0.25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3.2" x14ac:dyDescent="0.25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3.2" x14ac:dyDescent="0.25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3.2" x14ac:dyDescent="0.25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3.2" x14ac:dyDescent="0.25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3.2" x14ac:dyDescent="0.25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3.2" x14ac:dyDescent="0.25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3.2" x14ac:dyDescent="0.25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3.2" x14ac:dyDescent="0.25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3.2" x14ac:dyDescent="0.25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3.2" x14ac:dyDescent="0.25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3.2" x14ac:dyDescent="0.25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3.2" x14ac:dyDescent="0.25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3.2" x14ac:dyDescent="0.25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3.2" x14ac:dyDescent="0.25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3.2" x14ac:dyDescent="0.25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3.2" x14ac:dyDescent="0.25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3.2" x14ac:dyDescent="0.25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3.2" x14ac:dyDescent="0.25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3.2" x14ac:dyDescent="0.25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3.2" x14ac:dyDescent="0.25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3.2" x14ac:dyDescent="0.25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3.2" x14ac:dyDescent="0.25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3.2" x14ac:dyDescent="0.25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3.2" x14ac:dyDescent="0.25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3.2" x14ac:dyDescent="0.25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3.2" x14ac:dyDescent="0.25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3.2" x14ac:dyDescent="0.25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3.2" x14ac:dyDescent="0.25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3.2" x14ac:dyDescent="0.25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3.2" x14ac:dyDescent="0.25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3.2" x14ac:dyDescent="0.25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3.2" x14ac:dyDescent="0.25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3.2" x14ac:dyDescent="0.25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3.2" x14ac:dyDescent="0.25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3.2" x14ac:dyDescent="0.25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3.2" x14ac:dyDescent="0.25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3.2" x14ac:dyDescent="0.25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3.2" x14ac:dyDescent="0.25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3.2" x14ac:dyDescent="0.25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3.2" x14ac:dyDescent="0.25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3.2" x14ac:dyDescent="0.25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3.2" x14ac:dyDescent="0.25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3.2" x14ac:dyDescent="0.25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3.2" x14ac:dyDescent="0.25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3.2" x14ac:dyDescent="0.25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3.2" x14ac:dyDescent="0.25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3.2" x14ac:dyDescent="0.25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3.2" x14ac:dyDescent="0.25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3.2" x14ac:dyDescent="0.25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3.2" x14ac:dyDescent="0.25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3.2" x14ac:dyDescent="0.25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3.2" x14ac:dyDescent="0.25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3.2" x14ac:dyDescent="0.25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3.2" x14ac:dyDescent="0.25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3.2" x14ac:dyDescent="0.25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3.2" x14ac:dyDescent="0.25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3.2" x14ac:dyDescent="0.25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3.2" x14ac:dyDescent="0.25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3.2" x14ac:dyDescent="0.25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3.2" x14ac:dyDescent="0.25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3.2" x14ac:dyDescent="0.25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3.2" x14ac:dyDescent="0.25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3.2" x14ac:dyDescent="0.25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3.2" x14ac:dyDescent="0.25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3.2" x14ac:dyDescent="0.25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3.2" x14ac:dyDescent="0.25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3.2" x14ac:dyDescent="0.25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3.2" x14ac:dyDescent="0.25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3.2" x14ac:dyDescent="0.25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3.2" x14ac:dyDescent="0.25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3.2" x14ac:dyDescent="0.25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3.2" x14ac:dyDescent="0.25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3.2" x14ac:dyDescent="0.25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3.2" x14ac:dyDescent="0.25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3.2" x14ac:dyDescent="0.25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3.2" x14ac:dyDescent="0.25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3.2" x14ac:dyDescent="0.25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3.2" x14ac:dyDescent="0.25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3.2" x14ac:dyDescent="0.25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3.2" x14ac:dyDescent="0.25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3.2" x14ac:dyDescent="0.25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3.2" x14ac:dyDescent="0.25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3.2" x14ac:dyDescent="0.25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3.2" x14ac:dyDescent="0.25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3.2" x14ac:dyDescent="0.25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3.2" x14ac:dyDescent="0.25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3.2" x14ac:dyDescent="0.25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3.2" x14ac:dyDescent="0.25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3.2" x14ac:dyDescent="0.25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3.2" x14ac:dyDescent="0.25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3.2" x14ac:dyDescent="0.25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3.2" x14ac:dyDescent="0.25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3.2" x14ac:dyDescent="0.25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3.2" x14ac:dyDescent="0.25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3.2" x14ac:dyDescent="0.25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3.2" x14ac:dyDescent="0.25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3.2" x14ac:dyDescent="0.25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3.2" x14ac:dyDescent="0.25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3.2" x14ac:dyDescent="0.25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3.2" x14ac:dyDescent="0.25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3.2" x14ac:dyDescent="0.25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3.2" x14ac:dyDescent="0.25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3.2" x14ac:dyDescent="0.25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3.2" x14ac:dyDescent="0.25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3.2" x14ac:dyDescent="0.25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3.2" x14ac:dyDescent="0.25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3.2" x14ac:dyDescent="0.25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3.2" x14ac:dyDescent="0.25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3.2" x14ac:dyDescent="0.25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3.2" x14ac:dyDescent="0.25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3.2" x14ac:dyDescent="0.25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3.2" x14ac:dyDescent="0.25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3.2" x14ac:dyDescent="0.25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3.2" x14ac:dyDescent="0.25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3.2" x14ac:dyDescent="0.25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3.2" x14ac:dyDescent="0.25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3.2" x14ac:dyDescent="0.25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3.2" x14ac:dyDescent="0.25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3.2" x14ac:dyDescent="0.25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3.2" x14ac:dyDescent="0.25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3.2" x14ac:dyDescent="0.25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3.2" x14ac:dyDescent="0.25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3.2" x14ac:dyDescent="0.25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3.2" x14ac:dyDescent="0.25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3.2" x14ac:dyDescent="0.25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3.2" x14ac:dyDescent="0.25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3.2" x14ac:dyDescent="0.25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3.2" x14ac:dyDescent="0.25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3.2" x14ac:dyDescent="0.25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3.2" x14ac:dyDescent="0.25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  <row r="10539" spans="1:13" s="38" customFormat="1" ht="13.2" x14ac:dyDescent="0.25">
      <c r="A10539" s="27"/>
      <c r="B10539" s="28"/>
      <c r="C10539" s="37"/>
      <c r="D10539" s="37"/>
      <c r="E10539" s="135"/>
      <c r="F10539" s="123"/>
      <c r="G10539" s="124"/>
      <c r="H10539" s="121"/>
      <c r="I10539" s="121"/>
      <c r="J10539" s="98"/>
      <c r="K10539" s="103"/>
      <c r="L10539" s="103"/>
      <c r="M10539" s="103"/>
    </row>
    <row r="10540" spans="1:13" s="38" customFormat="1" ht="13.2" x14ac:dyDescent="0.25">
      <c r="A10540" s="27"/>
      <c r="B10540" s="28"/>
      <c r="C10540" s="37"/>
      <c r="D10540" s="37"/>
      <c r="E10540" s="135"/>
      <c r="F10540" s="123"/>
      <c r="G10540" s="124"/>
      <c r="H10540" s="121"/>
      <c r="I10540" s="121"/>
      <c r="J10540" s="98"/>
      <c r="K10540" s="103"/>
      <c r="L10540" s="103"/>
      <c r="M10540" s="103"/>
    </row>
    <row r="10541" spans="1:13" s="38" customFormat="1" ht="13.2" x14ac:dyDescent="0.25">
      <c r="A10541" s="27"/>
      <c r="B10541" s="28"/>
      <c r="C10541" s="37"/>
      <c r="D10541" s="37"/>
      <c r="E10541" s="135"/>
      <c r="F10541" s="123"/>
      <c r="G10541" s="124"/>
      <c r="H10541" s="121"/>
      <c r="I10541" s="121"/>
      <c r="J10541" s="98"/>
      <c r="K10541" s="103"/>
      <c r="L10541" s="103"/>
      <c r="M10541" s="103"/>
    </row>
    <row r="10542" spans="1:13" s="38" customFormat="1" ht="13.2" x14ac:dyDescent="0.25">
      <c r="A10542" s="27"/>
      <c r="B10542" s="28"/>
      <c r="C10542" s="37"/>
      <c r="D10542" s="37"/>
      <c r="E10542" s="135"/>
      <c r="F10542" s="123"/>
      <c r="G10542" s="124"/>
      <c r="H10542" s="121"/>
      <c r="I10542" s="121"/>
      <c r="J10542" s="98"/>
      <c r="K10542" s="103"/>
      <c r="L10542" s="103"/>
      <c r="M10542" s="103"/>
    </row>
    <row r="10543" spans="1:13" s="38" customFormat="1" ht="13.2" x14ac:dyDescent="0.25">
      <c r="A10543" s="27"/>
      <c r="B10543" s="28"/>
      <c r="C10543" s="37"/>
      <c r="D10543" s="37"/>
      <c r="E10543" s="135"/>
      <c r="F10543" s="123"/>
      <c r="G10543" s="124"/>
      <c r="H10543" s="121"/>
      <c r="I10543" s="121"/>
      <c r="J10543" s="98"/>
      <c r="K10543" s="103"/>
      <c r="L10543" s="103"/>
      <c r="M10543" s="103"/>
    </row>
    <row r="10544" spans="1:13" s="38" customFormat="1" ht="13.2" x14ac:dyDescent="0.25">
      <c r="A10544" s="27"/>
      <c r="B10544" s="28"/>
      <c r="C10544" s="37"/>
      <c r="D10544" s="37"/>
      <c r="E10544" s="135"/>
      <c r="F10544" s="123"/>
      <c r="G10544" s="124"/>
      <c r="H10544" s="121"/>
      <c r="I10544" s="121"/>
      <c r="J10544" s="98"/>
      <c r="K10544" s="103"/>
      <c r="L10544" s="103"/>
      <c r="M10544" s="103"/>
    </row>
    <row r="10545" spans="1:13" s="38" customFormat="1" ht="13.2" x14ac:dyDescent="0.25">
      <c r="A10545" s="27"/>
      <c r="B10545" s="28"/>
      <c r="C10545" s="37"/>
      <c r="D10545" s="37"/>
      <c r="E10545" s="135"/>
      <c r="F10545" s="123"/>
      <c r="G10545" s="124"/>
      <c r="H10545" s="121"/>
      <c r="I10545" s="121"/>
      <c r="J10545" s="98"/>
      <c r="K10545" s="103"/>
      <c r="L10545" s="103"/>
      <c r="M10545" s="103"/>
    </row>
    <row r="10546" spans="1:13" s="38" customFormat="1" ht="13.2" x14ac:dyDescent="0.25">
      <c r="A10546" s="27"/>
      <c r="B10546" s="28"/>
      <c r="C10546" s="37"/>
      <c r="D10546" s="37"/>
      <c r="E10546" s="135"/>
      <c r="F10546" s="123"/>
      <c r="G10546" s="124"/>
      <c r="H10546" s="121"/>
      <c r="I10546" s="121"/>
      <c r="J10546" s="98"/>
      <c r="K10546" s="103"/>
      <c r="L10546" s="103"/>
      <c r="M10546" s="103"/>
    </row>
    <row r="10547" spans="1:13" s="38" customFormat="1" ht="13.2" x14ac:dyDescent="0.25">
      <c r="A10547" s="27"/>
      <c r="B10547" s="28"/>
      <c r="C10547" s="37"/>
      <c r="D10547" s="37"/>
      <c r="E10547" s="135"/>
      <c r="F10547" s="123"/>
      <c r="G10547" s="124"/>
      <c r="H10547" s="121"/>
      <c r="I10547" s="121"/>
      <c r="J10547" s="98"/>
      <c r="K10547" s="103"/>
      <c r="L10547" s="103"/>
      <c r="M10547" s="103"/>
    </row>
  </sheetData>
  <sheetProtection algorithmName="SHA-512" hashValue="/O+BILtzx3qzyWcT5buBOzP4l2QDn0fqVXKdSKUxUD0b6pB6LDkmDIlDlM1Zpysw0IfOum06i1XDwUA1LcRzbg==" saltValue="9tcftQIC6K0tm0SKJBHbjA==" spinCount="100000" sheet="1" objects="1" scenarios="1"/>
  <mergeCells count="129">
    <mergeCell ref="J689:J694"/>
    <mergeCell ref="J702:J707"/>
    <mergeCell ref="J708:J713"/>
    <mergeCell ref="J714:J719"/>
    <mergeCell ref="J720:J725"/>
    <mergeCell ref="J1030:J1035"/>
    <mergeCell ref="J1037:J1041"/>
    <mergeCell ref="J1046:J1051"/>
    <mergeCell ref="J1053:J1058"/>
    <mergeCell ref="J908:J913"/>
    <mergeCell ref="J928:J933"/>
    <mergeCell ref="J937:J942"/>
    <mergeCell ref="J951:J956"/>
    <mergeCell ref="J994:J999"/>
    <mergeCell ref="J1001:J1006"/>
    <mergeCell ref="J1008:J1013"/>
    <mergeCell ref="J1015:J1020"/>
    <mergeCell ref="J1022:J1027"/>
    <mergeCell ref="J916:J921"/>
    <mergeCell ref="J976:J981"/>
    <mergeCell ref="J982:J987"/>
    <mergeCell ref="J988:J993"/>
    <mergeCell ref="J764:J769"/>
    <mergeCell ref="J770:J775"/>
    <mergeCell ref="J640:J645"/>
    <mergeCell ref="J646:J651"/>
    <mergeCell ref="J652:J657"/>
    <mergeCell ref="J613:J618"/>
    <mergeCell ref="J620:J625"/>
    <mergeCell ref="J665:J670"/>
    <mergeCell ref="J671:J676"/>
    <mergeCell ref="J677:J682"/>
    <mergeCell ref="J683:J688"/>
    <mergeCell ref="J532:J537"/>
    <mergeCell ref="J538:J543"/>
    <mergeCell ref="J544:J549"/>
    <mergeCell ref="J588:J593"/>
    <mergeCell ref="J594:J599"/>
    <mergeCell ref="J600:J605"/>
    <mergeCell ref="J606:J611"/>
    <mergeCell ref="J626:J631"/>
    <mergeCell ref="J634:J639"/>
    <mergeCell ref="J464:J469"/>
    <mergeCell ref="J470:J474"/>
    <mergeCell ref="J478:J483"/>
    <mergeCell ref="J487:J492"/>
    <mergeCell ref="J495:J500"/>
    <mergeCell ref="J501:J506"/>
    <mergeCell ref="J514:J519"/>
    <mergeCell ref="J520:J525"/>
    <mergeCell ref="J526:J531"/>
    <mergeCell ref="J397:J402"/>
    <mergeCell ref="J403:J408"/>
    <mergeCell ref="J409:J414"/>
    <mergeCell ref="J415:J420"/>
    <mergeCell ref="J423:J428"/>
    <mergeCell ref="J429:J434"/>
    <mergeCell ref="J435:J440"/>
    <mergeCell ref="J441:J446"/>
    <mergeCell ref="J449:J454"/>
    <mergeCell ref="E1:J1"/>
    <mergeCell ref="J234:J239"/>
    <mergeCell ref="J241:J246"/>
    <mergeCell ref="J215:J220"/>
    <mergeCell ref="J221:J226"/>
    <mergeCell ref="J227:J232"/>
    <mergeCell ref="J247:J252"/>
    <mergeCell ref="J255:J260"/>
    <mergeCell ref="J261:J266"/>
    <mergeCell ref="J267:J272"/>
    <mergeCell ref="J273:J278"/>
    <mergeCell ref="J372:J377"/>
    <mergeCell ref="J379:J384"/>
    <mergeCell ref="J508:J513"/>
    <mergeCell ref="J456:J461"/>
    <mergeCell ref="J551:J556"/>
    <mergeCell ref="J558:J563"/>
    <mergeCell ref="J571:J576"/>
    <mergeCell ref="J286:J291"/>
    <mergeCell ref="J292:J297"/>
    <mergeCell ref="J298:J303"/>
    <mergeCell ref="J304:J309"/>
    <mergeCell ref="J310:J315"/>
    <mergeCell ref="J323:J328"/>
    <mergeCell ref="J329:J334"/>
    <mergeCell ref="J335:J340"/>
    <mergeCell ref="J341:J346"/>
    <mergeCell ref="J347:J352"/>
    <mergeCell ref="J353:J358"/>
    <mergeCell ref="J359:J364"/>
    <mergeCell ref="J365:J370"/>
    <mergeCell ref="J385:J390"/>
    <mergeCell ref="J391:J396"/>
    <mergeCell ref="J809:J814"/>
    <mergeCell ref="J776:J781"/>
    <mergeCell ref="J782:J787"/>
    <mergeCell ref="J788:J793"/>
    <mergeCell ref="J794:J799"/>
    <mergeCell ref="J802:J807"/>
    <mergeCell ref="J751:J756"/>
    <mergeCell ref="J696:J701"/>
    <mergeCell ref="J726:J731"/>
    <mergeCell ref="J732:J737"/>
    <mergeCell ref="J738:J743"/>
    <mergeCell ref="J744:J749"/>
    <mergeCell ref="J922:J927"/>
    <mergeCell ref="J815:J820"/>
    <mergeCell ref="J821:J826"/>
    <mergeCell ref="J827:J832"/>
    <mergeCell ref="J835:J840"/>
    <mergeCell ref="J843:J848"/>
    <mergeCell ref="J280:J285"/>
    <mergeCell ref="J317:J322"/>
    <mergeCell ref="J970:J975"/>
    <mergeCell ref="J945:J950"/>
    <mergeCell ref="J958:J963"/>
    <mergeCell ref="J964:J969"/>
    <mergeCell ref="J850:J855"/>
    <mergeCell ref="J856:J861"/>
    <mergeCell ref="J863:J868"/>
    <mergeCell ref="J869:J874"/>
    <mergeCell ref="J876:J881"/>
    <mergeCell ref="J882:J887"/>
    <mergeCell ref="J888:J893"/>
    <mergeCell ref="J896:J901"/>
    <mergeCell ref="J902:J907"/>
    <mergeCell ref="J659:J664"/>
    <mergeCell ref="J564:J569"/>
    <mergeCell ref="J758:J763"/>
  </mergeCells>
  <printOptions gridLines="1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E16" sqref="E16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65.109375" style="3" customWidth="1"/>
    <col min="9" max="16384" width="9.109375" style="3"/>
  </cols>
  <sheetData>
    <row r="1" spans="1:8" ht="26.4" x14ac:dyDescent="0.3">
      <c r="A1" s="247"/>
      <c r="B1" s="247"/>
      <c r="C1" s="217" t="s">
        <v>296</v>
      </c>
      <c r="D1" s="218" t="s">
        <v>297</v>
      </c>
      <c r="E1" s="219" t="s">
        <v>298</v>
      </c>
    </row>
    <row r="2" spans="1:8" s="61" customFormat="1" x14ac:dyDescent="0.3">
      <c r="A2" s="58"/>
      <c r="B2" s="58"/>
      <c r="C2" s="59"/>
      <c r="D2" s="59"/>
      <c r="E2" s="60"/>
    </row>
    <row r="3" spans="1:8" x14ac:dyDescent="0.3">
      <c r="A3" s="45">
        <v>6</v>
      </c>
      <c r="B3" s="46" t="s">
        <v>271</v>
      </c>
      <c r="C3" s="47">
        <f>'PRIHODI-za popuniti'!C437</f>
        <v>19046730</v>
      </c>
      <c r="D3" s="47">
        <f>'PRIHODI-za popuniti'!D437</f>
        <v>1160573</v>
      </c>
      <c r="E3" s="47">
        <f>'PRIHODI-za popuniti'!E437</f>
        <v>20207303</v>
      </c>
    </row>
    <row r="4" spans="1:8" ht="26.4" x14ac:dyDescent="0.3">
      <c r="A4" s="45">
        <v>7</v>
      </c>
      <c r="B4" s="46" t="s">
        <v>272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3">
      <c r="A5" s="48"/>
      <c r="B5" s="49" t="s">
        <v>273</v>
      </c>
      <c r="C5" s="50">
        <f>SUM(C3:C4)</f>
        <v>19046730</v>
      </c>
      <c r="D5" s="50">
        <f t="shared" ref="D5:E5" si="0">SUM(D3:D4)</f>
        <v>1160573</v>
      </c>
      <c r="E5" s="50">
        <f t="shared" si="0"/>
        <v>20207303</v>
      </c>
    </row>
    <row r="6" spans="1:8" x14ac:dyDescent="0.3">
      <c r="A6" s="52"/>
      <c r="B6" s="46"/>
      <c r="C6" s="47"/>
      <c r="D6" s="47"/>
      <c r="E6" s="47"/>
    </row>
    <row r="7" spans="1:8" x14ac:dyDescent="0.3">
      <c r="A7" s="45">
        <v>3</v>
      </c>
      <c r="B7" s="46" t="s">
        <v>274</v>
      </c>
      <c r="C7" s="47">
        <f>'POSEBNI DIO-za popuniti'!K1271</f>
        <v>18820212</v>
      </c>
      <c r="D7" s="47">
        <f>'POSEBNI DIO-za popuniti'!L1271</f>
        <v>1162573</v>
      </c>
      <c r="E7" s="47">
        <f>'POSEBNI DIO-za popuniti'!M1271</f>
        <v>19982785</v>
      </c>
    </row>
    <row r="8" spans="1:8" ht="26.4" x14ac:dyDescent="0.3">
      <c r="A8" s="45">
        <v>4</v>
      </c>
      <c r="B8" s="46" t="s">
        <v>275</v>
      </c>
      <c r="C8" s="47">
        <f>'POSEBNI DIO-za popuniti'!K1272</f>
        <v>261845</v>
      </c>
      <c r="D8" s="47">
        <f>'POSEBNI DIO-za popuniti'!L1272</f>
        <v>-2000</v>
      </c>
      <c r="E8" s="47">
        <f>'POSEBNI DIO-za popuniti'!M1272</f>
        <v>259845</v>
      </c>
    </row>
    <row r="9" spans="1:8" s="51" customFormat="1" x14ac:dyDescent="0.3">
      <c r="A9" s="48"/>
      <c r="B9" s="49" t="s">
        <v>276</v>
      </c>
      <c r="C9" s="50">
        <f>SUM(C7:C8)</f>
        <v>19082057</v>
      </c>
      <c r="D9" s="50">
        <f t="shared" ref="D9:E9" si="1">SUM(D7:D8)</f>
        <v>1160573</v>
      </c>
      <c r="E9" s="50">
        <f t="shared" si="1"/>
        <v>20242630</v>
      </c>
    </row>
    <row r="10" spans="1:8" x14ac:dyDescent="0.3">
      <c r="A10" s="52"/>
      <c r="B10" s="46"/>
      <c r="C10" s="47"/>
      <c r="D10" s="47"/>
      <c r="E10" s="47"/>
    </row>
    <row r="11" spans="1:8" ht="26.4" x14ac:dyDescent="0.3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6.4" x14ac:dyDescent="0.3">
      <c r="A12" s="45">
        <v>5</v>
      </c>
      <c r="B12" s="46" t="s">
        <v>278</v>
      </c>
      <c r="C12" s="47">
        <f>'POSEBNI DIO-za popuniti'!K1273</f>
        <v>50000</v>
      </c>
      <c r="D12" s="47">
        <f>'POSEBNI DIO-za popuniti'!L1273</f>
        <v>0</v>
      </c>
      <c r="E12" s="47">
        <f>'POSEBNI DIO-za popuniti'!M1273</f>
        <v>50000</v>
      </c>
    </row>
    <row r="13" spans="1:8" s="51" customFormat="1" ht="26.4" x14ac:dyDescent="0.3">
      <c r="A13" s="53"/>
      <c r="B13" s="49" t="s">
        <v>279</v>
      </c>
      <c r="C13" s="50">
        <f>SUM(C11:C12)</f>
        <v>50000</v>
      </c>
      <c r="D13" s="50">
        <f t="shared" ref="D13:E13" si="2">SUM(D11:D12)</f>
        <v>0</v>
      </c>
      <c r="E13" s="50">
        <f t="shared" si="2"/>
        <v>50000</v>
      </c>
    </row>
    <row r="14" spans="1:8" x14ac:dyDescent="0.3">
      <c r="A14" s="45"/>
      <c r="B14" s="46"/>
      <c r="C14" s="47"/>
      <c r="D14" s="47"/>
      <c r="E14" s="47"/>
    </row>
    <row r="15" spans="1:8" ht="35.25" customHeight="1" x14ac:dyDescent="0.3">
      <c r="A15" s="220"/>
      <c r="B15" s="221" t="s">
        <v>301</v>
      </c>
      <c r="C15" s="149"/>
      <c r="D15" s="47"/>
      <c r="E15" s="47"/>
    </row>
    <row r="16" spans="1:8" s="51" customFormat="1" x14ac:dyDescent="0.3">
      <c r="A16" s="150">
        <v>92</v>
      </c>
      <c r="B16" s="49" t="s">
        <v>302</v>
      </c>
      <c r="C16" s="50">
        <f>'PRIHODI-za popuniti'!C440</f>
        <v>85327</v>
      </c>
      <c r="D16" s="50">
        <f>'PRIHODI-za popuniti'!D440</f>
        <v>0</v>
      </c>
      <c r="E16" s="50">
        <f>'PRIHODI-za popuniti'!E440</f>
        <v>85327</v>
      </c>
      <c r="G16" s="3"/>
      <c r="H16" s="3"/>
    </row>
    <row r="17" spans="1:5" x14ac:dyDescent="0.3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Marina</cp:lastModifiedBy>
  <cp:lastPrinted>2022-04-14T13:44:56Z</cp:lastPrinted>
  <dcterms:created xsi:type="dcterms:W3CDTF">2020-10-13T07:17:24Z</dcterms:created>
  <dcterms:modified xsi:type="dcterms:W3CDTF">2022-11-08T12:32:36Z</dcterms:modified>
</cp:coreProperties>
</file>